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ปี 2568 ทั้งหมด\ITA 68  (28 O)\O7 (กผง) ok  รายงานผลการดำเนินงานประจำปี\"/>
    </mc:Choice>
  </mc:AlternateContent>
  <xr:revisionPtr revIDLastSave="0" documentId="13_ncr:1_{7EDA96AD-9A0D-4A83-B10A-A014BA2D7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ผนและผลการใช้จ่ายงบประมาณ" sheetId="7" r:id="rId1"/>
  </sheets>
  <definedNames>
    <definedName name="_xlnm.Print_Titles" localSheetId="0">แผนและผลการใช้จ่ายงบประมาณ!$5:$7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7" l="1"/>
  <c r="D53" i="7"/>
  <c r="D10" i="7"/>
  <c r="B39" i="7" l="1"/>
  <c r="B28" i="7"/>
  <c r="B26" i="7"/>
  <c r="D50" i="7" l="1"/>
  <c r="D49" i="7"/>
  <c r="C47" i="7" l="1"/>
  <c r="C39" i="7" s="1"/>
  <c r="C38" i="7"/>
  <c r="C34" i="7"/>
  <c r="C33" i="7"/>
  <c r="C32" i="7"/>
  <c r="D13" i="7"/>
  <c r="D52" i="7" l="1"/>
  <c r="C51" i="7"/>
  <c r="B51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C31" i="7"/>
  <c r="B31" i="7"/>
  <c r="D29" i="7"/>
  <c r="C28" i="7"/>
  <c r="D27" i="7"/>
  <c r="C26" i="7"/>
  <c r="D25" i="7"/>
  <c r="D24" i="7"/>
  <c r="C23" i="7"/>
  <c r="B23" i="7"/>
  <c r="C19" i="7"/>
  <c r="C18" i="7" s="1"/>
  <c r="D21" i="7"/>
  <c r="D20" i="7"/>
  <c r="B19" i="7"/>
  <c r="B14" i="7"/>
  <c r="D16" i="7"/>
  <c r="D15" i="7"/>
  <c r="C12" i="7"/>
  <c r="B12" i="7"/>
  <c r="D9" i="7"/>
  <c r="C8" i="7"/>
  <c r="B8" i="7"/>
  <c r="B18" i="7" l="1"/>
  <c r="D18" i="7" s="1"/>
  <c r="B11" i="7"/>
  <c r="D12" i="7"/>
  <c r="D28" i="7"/>
  <c r="D22" i="7"/>
  <c r="D26" i="7"/>
  <c r="D39" i="7"/>
  <c r="D17" i="7"/>
  <c r="D8" i="7"/>
  <c r="C14" i="7"/>
  <c r="D14" i="7" s="1"/>
  <c r="D23" i="7"/>
  <c r="B30" i="7"/>
  <c r="C30" i="7"/>
  <c r="D19" i="7"/>
  <c r="D31" i="7"/>
  <c r="D51" i="7"/>
  <c r="B55" i="7" l="1"/>
  <c r="C11" i="7"/>
  <c r="C55" i="7" s="1"/>
  <c r="D30" i="7"/>
  <c r="D11" i="7" l="1"/>
  <c r="D55" i="7" l="1"/>
</calcChain>
</file>

<file path=xl/sharedStrings.xml><?xml version="1.0" encoding="utf-8"?>
<sst xmlns="http://schemas.openxmlformats.org/spreadsheetml/2006/main" count="262" uniqueCount="97">
  <si>
    <t>รวมทั้งสิ้น</t>
  </si>
  <si>
    <t>2. แผนงานพื้นฐานด้านการสร้างความสามารถในการแข่งขัน</t>
  </si>
  <si>
    <t>คน</t>
  </si>
  <si>
    <t>กม.</t>
  </si>
  <si>
    <t>แห่ง</t>
  </si>
  <si>
    <t>รายการ</t>
  </si>
  <si>
    <t>ม.</t>
  </si>
  <si>
    <t>หน่วย
นับ</t>
  </si>
  <si>
    <t>ระยะเวลาดำเนินการ</t>
  </si>
  <si>
    <t xml:space="preserve">ปัญหา/อุปสรรค   </t>
  </si>
  <si>
    <r>
      <rPr>
        <b/>
        <sz val="16"/>
        <color theme="1"/>
        <rFont val="Cordia New"/>
        <family val="2"/>
      </rPr>
      <t>ข้อเสนอแนะ และแนวทางในการแก้ไข</t>
    </r>
    <r>
      <rPr>
        <sz val="16"/>
        <color theme="1"/>
        <rFont val="Cordia New"/>
        <family val="2"/>
      </rPr>
      <t xml:space="preserve">       </t>
    </r>
  </si>
  <si>
    <t>การเสนอคำขอสนับสนุนงบประมาณประจำปี จะต้องเป็นรายการที่มีความพร้อม ที่จะดำเนินการได้ทันที เมื่อได้รับการจัดสรรงบประมาณ</t>
  </si>
  <si>
    <t>ร้อยละ</t>
  </si>
  <si>
    <t xml:space="preserve">1. แผนงานบุคลากรภาครัฐ
 </t>
  </si>
  <si>
    <t xml:space="preserve">    1.1 รายการบุคลากรภาครัฐ</t>
  </si>
  <si>
    <t xml:space="preserve">    2.1 ผลผลิตการพัฒนาบุคลากรด้านช่างให้กับองค์กรปกครองส่วนท้องถิ่น (อปท.)</t>
  </si>
  <si>
    <t xml:space="preserve">    2.1.1 กิจกรรมการส่งเสริมงานวิชาการด้านช่างให้กับ อปท.</t>
  </si>
  <si>
    <t xml:space="preserve">    2.2 ผลผลิตโครงข่ายทางหลวงชนบทได้รับการพัฒนา</t>
  </si>
  <si>
    <t xml:space="preserve">    2.2.1 กิจกรรมยกระดับมาตรฐานทาง</t>
  </si>
  <si>
    <t xml:space="preserve">    2.2.2 กิจกรรมพัฒนาสะพานขนาดกลาง</t>
  </si>
  <si>
    <t xml:space="preserve">    2.2.3 กิจกรรมอำนวยการและสนับสนุนการพัฒนาทางหลวงชนบท</t>
  </si>
  <si>
    <t>1 ต.ค.66 - 30 ก.ย.67</t>
  </si>
  <si>
    <t xml:space="preserve">ผลการเบิกจ่ายงบประมาณรายจ่ายประจำปีงบประมาณ พ.ศ. 2567
จำแนกตามผลผลิต /โครงการ  ( สิ้นสุด ณ 30 กันยายน 2567) 
</t>
  </si>
  <si>
    <t>3. แผนงานยุทธศาสตร์พัฒนาด้านคมนาคมและระบบโลจิสติกส์</t>
  </si>
  <si>
    <t xml:space="preserve">    3.1 ผลผลิตโครงข่ายทางหลวงชนบทได้รับการบำรุงรักษา</t>
  </si>
  <si>
    <t xml:space="preserve">    3.1.1 กิจกรรมบำรุงรักษาทางหลวงชนบท</t>
  </si>
  <si>
    <t xml:space="preserve">    3.1.2 กิจกรรมแก้ไขปัญหาการสัญจรอย่างเร่งด่วน</t>
  </si>
  <si>
    <t xml:space="preserve">    3.1.3  กิจกรรมอำนวยการและสนับสนุนการบำรุงรักษาทางหลวงชนบท</t>
  </si>
  <si>
    <t xml:space="preserve">    3.2  ผลผลิตโครงข่ายทางหลวงชนบทมีความปลอดภัย</t>
  </si>
  <si>
    <t xml:space="preserve">    3.2.1 กิจกรรมอำนวยความปลอดภัยทางถนน</t>
  </si>
  <si>
    <t xml:space="preserve">    3.2.2 กิจกรรมป้องกันและอำนวยความปลอดภัยช่วงเทศกาล</t>
  </si>
  <si>
    <t xml:space="preserve">    4.1.โครงการพัฒนาศักยภาพตามพื้นที่</t>
  </si>
  <si>
    <t xml:space="preserve">5. แผนงานบูรณาการสร้างรายได้จากการท่องเที่ยว </t>
  </si>
  <si>
    <t xml:space="preserve">    5.1 โครงการพัฒนาการท่องเที่ยวยั่งยืน</t>
  </si>
  <si>
    <t xml:space="preserve">6. แผนงานบูรณาการพัฒนาด้านคมนาคมและระบบโลจิสติกส์   </t>
  </si>
  <si>
    <t>7. แผนงานบูรณาการเขตพัฒนาพิเศษภาคตะวันออก</t>
  </si>
  <si>
    <t xml:space="preserve">    7.1 โครงการพัฒนาทางหลวงชนบทเพื่อขับเคลื่อนเขตพัฒนาพิเศษภาคตะวันออก  (EEC)</t>
  </si>
  <si>
    <t>4. แผนงานบูรณาการขับเคลื่อนการแก้ไขปัญหาจังหวัดชายแดนภาคใต้</t>
  </si>
  <si>
    <t>ในงบประมาณประจำปี พ.ศ.2567 กรมทางหลวงชนบท มีโครงการที่ไม่สามารถลงนามได้ทันภายใน   30 กันยายน 2567 จำนวน 3 รายการโดยมีปัญหาอุปสรรค ดังนี้</t>
  </si>
  <si>
    <t>แผนงาน/ผลผลิต / โครงการ</t>
  </si>
  <si>
    <t>เรื่องการเวนคืนที่ดิน การรื้อย้ายระบบสาธารณูปโภค และการขออนุญาตใช้พื้นที่กับหน่วยงานอื่นๆ</t>
  </si>
  <si>
    <r>
      <rPr>
        <b/>
        <sz val="16"/>
        <color theme="1"/>
        <rFont val="Cordia New"/>
        <family val="2"/>
      </rPr>
      <t>1.</t>
    </r>
    <r>
      <rPr>
        <sz val="16"/>
        <color theme="1"/>
        <rFont val="Cordia New"/>
        <family val="2"/>
      </rPr>
      <t>เนื่องจาก พ.ร.บ. 2567 ประกาศบังคับใช้ล่าช้า</t>
    </r>
  </si>
  <si>
    <r>
      <rPr>
        <b/>
        <sz val="16"/>
        <color theme="1"/>
        <rFont val="Cordia New"/>
        <family val="2"/>
      </rPr>
      <t>2.</t>
    </r>
    <r>
      <rPr>
        <sz val="16"/>
        <color theme="1"/>
        <rFont val="Cordia New"/>
        <family val="2"/>
      </rPr>
      <t xml:space="preserve">เนื่องจากโครงการขนาดใหญ่ที่เป็นนโยบายสำคัญๆ ของรัฐบาลไม่สามารถเบิกจ่ายงบประมาณได้อนุญาตใช้พื้นที่กับหน่วยงานอื่นๆ เนื่องจากติดปัญหา </t>
    </r>
  </si>
  <si>
    <r>
      <rPr>
        <b/>
        <sz val="16"/>
        <color theme="1"/>
        <rFont val="Cordia New"/>
        <family val="2"/>
      </rPr>
      <t>3.</t>
    </r>
    <r>
      <rPr>
        <sz val="16"/>
        <color theme="1"/>
        <rFont val="Cordia New"/>
        <family val="2"/>
      </rPr>
      <t>โครงการปรับปรุงทางแยก และงานบำรุง จำนวน 2 รายการ (สามารถลงนามได้แล้ว)</t>
    </r>
  </si>
  <si>
    <r>
      <rPr>
        <b/>
        <sz val="16"/>
        <color theme="1"/>
        <rFont val="Cordia New"/>
        <family val="2"/>
      </rPr>
      <t>4.</t>
    </r>
    <r>
      <rPr>
        <sz val="16"/>
        <color theme="1"/>
        <rFont val="Cordia New"/>
        <family val="2"/>
      </rPr>
      <t>โครงการก่อสร้างสะพาน จำนวน 1 รายการ (สามารถลงนามได้แล้ว)</t>
    </r>
  </si>
  <si>
    <t>ผลการเบิกจ่าย
ณ 30 ก.ย. 67  (ลบ.)</t>
  </si>
  <si>
    <t>คิดเป็นร้อยละ</t>
  </si>
  <si>
    <t>ผลการดำเนินงาน</t>
  </si>
  <si>
    <t>สถานะการดำเนินการ</t>
  </si>
  <si>
    <t>ตัวชี้วัด</t>
  </si>
  <si>
    <t xml:space="preserve">    1.1.1 กิจกรรม ค่าใช้จ่ายบุคลากรภาครัฐ</t>
  </si>
  <si>
    <t xml:space="preserve">    6.1 โครงการพัฒนาทางและสะพานโครงข่ายทางหลวงชนบทสนับสนุนด้านคมนาคมและระบบโลจิสติกส์</t>
  </si>
  <si>
    <t xml:space="preserve">   6.2  โครงการอำนวยความปลอดภัยสนับสนุนด้านคมนาคมและระบบโลจิสติกส์</t>
  </si>
  <si>
    <t xml:space="preserve">    6.1.1 กิจกรรมก่อสร้างโครงข่ายสะพาน</t>
  </si>
  <si>
    <t xml:space="preserve">    6.2.1 กิจกรรมขยายความกว้างสะพาน</t>
  </si>
  <si>
    <t xml:space="preserve">    6.2.2 กิจกรรมปรับปรุงบริเวณคอขวดไหล่ทาง</t>
  </si>
  <si>
    <t xml:space="preserve">    6.2.3 กิจกรรมไฟฟ้าแสงสว่างบริเวณเข้าสู่ทางแยกหลัก</t>
  </si>
  <si>
    <t xml:space="preserve">    6.2.4 กิจกรรมยกระดับมาตรฐานความปลอดภัยทางถนน</t>
  </si>
  <si>
    <t xml:space="preserve">    6.2.5 กิจกรรมปรับปรุงทางแยกและจุดต่อเชื่อม</t>
  </si>
  <si>
    <t xml:space="preserve">    6.2.6 กิจกรรมปรับปรุงเรขาคณิตของทาง</t>
  </si>
  <si>
    <t xml:space="preserve">    6.2.7  กิจกรรมปรับปรุงบริเวณย่านชุมชน</t>
  </si>
  <si>
    <t xml:space="preserve">    6.2.8 กิจกรรมปรับปรุงจุดเสี่ยงจุดอันตราย</t>
  </si>
  <si>
    <t xml:space="preserve">    6.2.9 กิจกรรมเพิ่มประสิทธิภาพความปลอดภัย</t>
  </si>
  <si>
    <t xml:space="preserve">    6.2.10 กิจกรรมก่อสร้างเพื่อบริหารจัดการลำดับชั้นทางหลวงและยกระดับความปลอดภัย</t>
  </si>
  <si>
    <t xml:space="preserve">    6.2.11 กิจกรรมปรับปรุงทางเพื่อความปลอดภัย</t>
  </si>
  <si>
    <t>ทุกตัวชี้วัด</t>
  </si>
  <si>
    <t>ระดับความพึงพอใจในด้านคุณภาพชีวิตของบุคลากร</t>
  </si>
  <si>
    <t>จำนวนบุคลากรที่เข้าฝึกอบรม</t>
  </si>
  <si>
    <t>ระยะทางที่ก่อสร้างแล้วเสร็จ</t>
  </si>
  <si>
    <t>ความยาวสะพานที่ก่อสร้างแล้วเสร็จ</t>
  </si>
  <si>
    <t>ระยะทางโครงข่ายทางหลวงชนบทที่บำรุงรักษา</t>
  </si>
  <si>
    <t>จำนวนหรือบริเวณเสี่ยงอันตรายที่ได้รับการแก้ไข</t>
  </si>
  <si>
    <t>ระยะทางที่ดำเนินการก่อสร้าง</t>
  </si>
  <si>
    <t xml:space="preserve">    6.1.1 กิจกรรมก่อสร้างถนนและยกระดับชั้นทาง</t>
  </si>
  <si>
    <t xml:space="preserve">    6.1.3 กิจกรรมก่อสร้างเพื่อการเชื่อมต่อระบบขนส่ง</t>
  </si>
  <si>
    <t xml:space="preserve">    6.1.4 กิจกรรมก่อสร้างเพื่อการพัฒนาถนนผังเมือง</t>
  </si>
  <si>
    <t xml:space="preserve">    6.1.5 กิจกรรมก่อสร้างเพื่อการแก้ไขปัญหาจราจรในปริมณฑลและภูมิภาค</t>
  </si>
  <si>
    <t xml:space="preserve">    6.1.6 กิจกรรมพัฒนาและปรับปรุงทางและสะพานเพื่อสนับสนุนเส้นทางรถไฟทางคู่</t>
  </si>
  <si>
    <t xml:space="preserve">    6.1.7 กิจกรรมจัดกรรมสิทธิ์ที่ดินเพื่อสนับสนุนด้านคมนาคมและระบบโลจิสติกส์</t>
  </si>
  <si>
    <t>สะพานที่ดำเนินการก่อสร้าง</t>
  </si>
  <si>
    <t>ระยะทางที่ดำเนินการแล้วเสร็จ</t>
  </si>
  <si>
    <t>สายทางที่ได้รับการจัดกรรมสิทธ์ที่ดิน</t>
  </si>
  <si>
    <t>อำนวยความปลอดภัยและปรับปรุงแก้ไขบริเวณเสี่ยงอันตรายแล้วเสร็จ</t>
  </si>
  <si>
    <t xml:space="preserve">    7.1.2 จัดกรรมสิทธิ์ที่ดินเพื่อสนับสนุนเขตเศรษฐกิจพิเศษภาคตะวันออก</t>
  </si>
  <si>
    <t xml:space="preserve">    7.1.1 ก่อสร้างเพื่อสนับสนุนเขตเศรษฐกิจพิเศษภาคตะวันออก (EEC)</t>
  </si>
  <si>
    <t>ทางที่ดำเนินการก่อสร้าง และจัดกรรมสิทธ์ที่ดิน</t>
  </si>
  <si>
    <t>ทางและสะพานที่ดำเนินการก่อสร้าง และการจัดกรรมสิทธ์ที่ดิน</t>
  </si>
  <si>
    <t>บริเวณเสี่ยงอันตรายที่ได้รับการปรับปรุง และแก้ไข</t>
  </si>
  <si>
    <t>ดำเนินการแล้วเสร็จ</t>
  </si>
  <si>
    <t>จุดหรือบริเวณเสี่ยงอันตรายที่ได้รับการแก้ไข</t>
  </si>
  <si>
    <t>งบประมาณ
ที่ได้รับอนุมัติ (ลบ.)</t>
  </si>
  <si>
    <t xml:space="preserve">ผลการดำเนินงานตามแผนดำเนินงาน ประจำปีงบประมาณ พ.ศ. 2567
</t>
  </si>
  <si>
    <t>แผนฯ
(ปริมาณงาน ทั้งสิ้น)</t>
  </si>
  <si>
    <t>ผลฯ
 ณ 30 ก.ย. 67</t>
  </si>
  <si>
    <t>ระยะเวลาดำเนินงานแล้วเสร็จตามแผนการดำเนินงานที่กำหนด</t>
  </si>
  <si>
    <t>ระยะทาง และความยาวสะพานที่ก่อสร้างแล้วเสร็จตามแผนการดำเนินงานที่กำหนด</t>
  </si>
  <si>
    <t>ระยะทางที่บำรุงรักษา และระยะเวลาดำเนินงานแล้วเสร็จตามแผนการดำเนินงานที่กำหนด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</si>
</sst>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0.000"/>
    <numFmt numFmtId="190" formatCode="#,##0_ ;\-#,##0\ "/>
    <numFmt numFmtId="191" formatCode="#,##0.0000"/>
    <numFmt numFmtId="192" formatCode="_(* #,##0.0000_);_(* \(#,##0.0000\);_(* &quot;-&quot;??_);_(@_)"/>
    <numFmt numFmtId="193" formatCode="_-* #,##0.000_-;\-* #,##0.000_-;_-* &quot;-&quot;??_-;_-@_-"/>
    <numFmt numFmtId="194" formatCode="_-* #,##0.0000_-;\-* #,##0.000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4"/>
      <name val="AngsanaUPC"/>
      <family val="1"/>
    </font>
    <font>
      <sz val="14"/>
      <name val="AngsanaUPC"/>
      <family val="1"/>
      <charset val="222"/>
    </font>
    <font>
      <sz val="11"/>
      <color indexed="8"/>
      <name val="Calibri"/>
      <family val="2"/>
      <charset val="222"/>
    </font>
    <font>
      <b/>
      <sz val="19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25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0" borderId="0" xfId="0" applyFont="1"/>
    <xf numFmtId="187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0" fillId="0" borderId="0" xfId="2" applyFont="1"/>
    <xf numFmtId="191" fontId="10" fillId="0" borderId="0" xfId="2" applyNumberFormat="1" applyFont="1"/>
    <xf numFmtId="0" fontId="12" fillId="3" borderId="1" xfId="6" applyFont="1" applyFill="1" applyBorder="1" applyAlignment="1">
      <alignment horizontal="center" vertical="center" wrapText="1"/>
    </xf>
    <xf numFmtId="191" fontId="12" fillId="3" borderId="1" xfId="2" applyNumberFormat="1" applyFont="1" applyFill="1" applyBorder="1" applyAlignment="1">
      <alignment vertical="top" wrapText="1"/>
    </xf>
    <xf numFmtId="2" fontId="12" fillId="3" borderId="1" xfId="2" applyNumberFormat="1" applyFont="1" applyFill="1" applyBorder="1" applyAlignment="1">
      <alignment vertical="top" wrapText="1"/>
    </xf>
    <xf numFmtId="0" fontId="12" fillId="2" borderId="1" xfId="6" applyFont="1" applyFill="1" applyBorder="1" applyAlignment="1">
      <alignment horizontal="left" vertical="top" wrapText="1"/>
    </xf>
    <xf numFmtId="191" fontId="12" fillId="2" borderId="1" xfId="2" applyNumberFormat="1" applyFont="1" applyFill="1" applyBorder="1" applyAlignment="1">
      <alignment vertical="top" wrapText="1"/>
    </xf>
    <xf numFmtId="2" fontId="12" fillId="2" borderId="1" xfId="2" applyNumberFormat="1" applyFont="1" applyFill="1" applyBorder="1" applyAlignment="1">
      <alignment vertical="top" wrapText="1"/>
    </xf>
    <xf numFmtId="0" fontId="13" fillId="0" borderId="1" xfId="6" applyFont="1" applyBorder="1" applyAlignment="1">
      <alignment vertical="top" wrapText="1"/>
    </xf>
    <xf numFmtId="191" fontId="13" fillId="0" borderId="1" xfId="2" applyNumberFormat="1" applyFont="1" applyBorder="1" applyAlignment="1">
      <alignment vertical="center" wrapText="1"/>
    </xf>
    <xf numFmtId="4" fontId="13" fillId="0" borderId="1" xfId="2" applyNumberFormat="1" applyFont="1" applyBorder="1" applyAlignment="1">
      <alignment vertical="center" wrapText="1"/>
    </xf>
    <xf numFmtId="4" fontId="12" fillId="0" borderId="1" xfId="2" applyNumberFormat="1" applyFont="1" applyBorder="1" applyAlignment="1">
      <alignment vertical="center" wrapText="1"/>
    </xf>
    <xf numFmtId="2" fontId="12" fillId="2" borderId="1" xfId="2" applyNumberFormat="1" applyFont="1" applyFill="1" applyBorder="1" applyAlignment="1">
      <alignment horizontal="center" vertical="center" wrapText="1"/>
    </xf>
    <xf numFmtId="191" fontId="12" fillId="2" borderId="1" xfId="2" applyNumberFormat="1" applyFont="1" applyFill="1" applyBorder="1" applyAlignment="1">
      <alignment vertical="center" wrapText="1"/>
    </xf>
    <xf numFmtId="194" fontId="2" fillId="0" borderId="1" xfId="1" applyNumberFormat="1" applyFont="1" applyBorder="1" applyAlignment="1">
      <alignment vertical="top"/>
    </xf>
    <xf numFmtId="0" fontId="11" fillId="0" borderId="0" xfId="2" applyFont="1" applyAlignment="1">
      <alignment horizontal="right"/>
    </xf>
    <xf numFmtId="2" fontId="12" fillId="2" borderId="1" xfId="2" applyNumberFormat="1" applyFont="1" applyFill="1" applyBorder="1" applyAlignment="1">
      <alignment horizontal="center" vertical="top" wrapText="1"/>
    </xf>
    <xf numFmtId="4" fontId="12" fillId="6" borderId="1" xfId="2" applyNumberFormat="1" applyFont="1" applyFill="1" applyBorder="1" applyAlignment="1">
      <alignment vertical="center" wrapText="1"/>
    </xf>
    <xf numFmtId="4" fontId="12" fillId="6" borderId="1" xfId="2" applyNumberFormat="1" applyFont="1" applyFill="1" applyBorder="1" applyAlignment="1">
      <alignment horizontal="center" vertical="center" wrapText="1"/>
    </xf>
    <xf numFmtId="4" fontId="13" fillId="6" borderId="1" xfId="2" applyNumberFormat="1" applyFont="1" applyFill="1" applyBorder="1" applyAlignment="1">
      <alignment vertical="center" wrapText="1"/>
    </xf>
    <xf numFmtId="4" fontId="13" fillId="6" borderId="1" xfId="2" applyNumberFormat="1" applyFont="1" applyFill="1" applyBorder="1" applyAlignment="1">
      <alignment horizontal="center" vertical="center" wrapText="1"/>
    </xf>
    <xf numFmtId="2" fontId="12" fillId="3" borderId="1" xfId="2" applyNumberFormat="1" applyFont="1" applyFill="1" applyBorder="1" applyAlignment="1">
      <alignment horizontal="center" vertical="center" wrapText="1"/>
    </xf>
    <xf numFmtId="2" fontId="12" fillId="3" borderId="1" xfId="2" applyNumberFormat="1" applyFont="1" applyFill="1" applyBorder="1" applyAlignment="1">
      <alignment horizontal="center" vertical="top" wrapText="1"/>
    </xf>
    <xf numFmtId="0" fontId="13" fillId="6" borderId="1" xfId="6" applyFont="1" applyFill="1" applyBorder="1" applyAlignment="1">
      <alignment vertical="top" wrapText="1"/>
    </xf>
    <xf numFmtId="0" fontId="12" fillId="6" borderId="1" xfId="6" applyFont="1" applyFill="1" applyBorder="1" applyAlignment="1">
      <alignment vertical="top" wrapText="1"/>
    </xf>
    <xf numFmtId="191" fontId="12" fillId="6" borderId="1" xfId="2" applyNumberFormat="1" applyFont="1" applyFill="1" applyBorder="1" applyAlignment="1">
      <alignment vertical="center" wrapText="1"/>
    </xf>
    <xf numFmtId="4" fontId="14" fillId="0" borderId="1" xfId="2" applyNumberFormat="1" applyFont="1" applyBorder="1" applyAlignment="1">
      <alignment vertical="center" wrapText="1"/>
    </xf>
    <xf numFmtId="4" fontId="13" fillId="5" borderId="1" xfId="2" applyNumberFormat="1" applyFont="1" applyFill="1" applyBorder="1" applyAlignment="1">
      <alignment vertical="center" wrapText="1"/>
    </xf>
    <xf numFmtId="4" fontId="12" fillId="6" borderId="1" xfId="2" applyNumberFormat="1" applyFont="1" applyFill="1" applyBorder="1" applyAlignment="1">
      <alignment horizontal="center" vertical="top" wrapText="1"/>
    </xf>
    <xf numFmtId="4" fontId="13" fillId="0" borderId="1" xfId="2" applyNumberFormat="1" applyFont="1" applyBorder="1" applyAlignment="1">
      <alignment horizontal="center" vertical="center" wrapText="1"/>
    </xf>
    <xf numFmtId="2" fontId="12" fillId="2" borderId="1" xfId="2" applyNumberFormat="1" applyFont="1" applyFill="1" applyBorder="1" applyAlignment="1">
      <alignment horizontal="right" vertical="top" wrapText="1"/>
    </xf>
    <xf numFmtId="190" fontId="2" fillId="0" borderId="1" xfId="1" applyNumberFormat="1" applyFont="1" applyBorder="1" applyAlignment="1">
      <alignment horizontal="right" vertical="top"/>
    </xf>
    <xf numFmtId="189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3" fontId="2" fillId="0" borderId="1" xfId="1" applyNumberFormat="1" applyFont="1" applyBorder="1" applyAlignment="1">
      <alignment horizontal="right" vertical="top"/>
    </xf>
    <xf numFmtId="2" fontId="12" fillId="3" borderId="1" xfId="2" applyNumberFormat="1" applyFont="1" applyFill="1" applyBorder="1" applyAlignment="1">
      <alignment horizontal="right" vertical="top" wrapText="1"/>
    </xf>
    <xf numFmtId="2" fontId="2" fillId="0" borderId="0" xfId="0" applyNumberFormat="1" applyFont="1"/>
    <xf numFmtId="4" fontId="12" fillId="6" borderId="1" xfId="2" applyNumberFormat="1" applyFont="1" applyFill="1" applyBorder="1" applyAlignment="1">
      <alignment horizontal="right" vertical="top" wrapText="1"/>
    </xf>
    <xf numFmtId="188" fontId="14" fillId="0" borderId="1" xfId="1" applyNumberFormat="1" applyFont="1" applyBorder="1" applyAlignment="1">
      <alignment horizontal="right" vertical="top"/>
    </xf>
    <xf numFmtId="193" fontId="14" fillId="0" borderId="1" xfId="1" applyNumberFormat="1" applyFont="1" applyBorder="1" applyAlignment="1">
      <alignment horizontal="right" vertical="top"/>
    </xf>
    <xf numFmtId="188" fontId="14" fillId="5" borderId="1" xfId="1" applyNumberFormat="1" applyFont="1" applyFill="1" applyBorder="1" applyAlignment="1">
      <alignment horizontal="right" vertical="top"/>
    </xf>
    <xf numFmtId="193" fontId="14" fillId="5" borderId="1" xfId="1" applyNumberFormat="1" applyFont="1" applyFill="1" applyBorder="1" applyAlignment="1">
      <alignment horizontal="right" vertical="top"/>
    </xf>
    <xf numFmtId="4" fontId="13" fillId="6" borderId="1" xfId="2" applyNumberFormat="1" applyFont="1" applyFill="1" applyBorder="1" applyAlignment="1">
      <alignment horizontal="right" vertical="top" wrapText="1"/>
    </xf>
    <xf numFmtId="3" fontId="13" fillId="0" borderId="1" xfId="2" applyNumberFormat="1" applyFont="1" applyBorder="1" applyAlignment="1">
      <alignment horizontal="right" vertical="top" wrapText="1"/>
    </xf>
    <xf numFmtId="191" fontId="13" fillId="6" borderId="1" xfId="2" applyNumberFormat="1" applyFont="1" applyFill="1" applyBorder="1" applyAlignment="1">
      <alignment vertical="center" wrapText="1"/>
    </xf>
    <xf numFmtId="4" fontId="13" fillId="6" borderId="1" xfId="2" applyNumberFormat="1" applyFont="1" applyFill="1" applyBorder="1" applyAlignment="1">
      <alignment horizontal="center" vertical="top" wrapText="1"/>
    </xf>
    <xf numFmtId="4" fontId="14" fillId="5" borderId="1" xfId="2" applyNumberFormat="1" applyFont="1" applyFill="1" applyBorder="1" applyAlignment="1">
      <alignment vertical="center" wrapText="1"/>
    </xf>
    <xf numFmtId="4" fontId="13" fillId="5" borderId="1" xfId="2" applyNumberFormat="1" applyFont="1" applyFill="1" applyBorder="1" applyAlignment="1">
      <alignment horizontal="right" vertical="top" wrapText="1"/>
    </xf>
    <xf numFmtId="4" fontId="13" fillId="5" borderId="1" xfId="2" applyNumberFormat="1" applyFont="1" applyFill="1" applyBorder="1" applyAlignment="1">
      <alignment horizontal="center" vertical="top" wrapText="1"/>
    </xf>
    <xf numFmtId="4" fontId="13" fillId="5" borderId="1" xfId="2" applyNumberFormat="1" applyFont="1" applyFill="1" applyBorder="1" applyAlignment="1">
      <alignment horizontal="center" vertical="center" wrapText="1"/>
    </xf>
    <xf numFmtId="0" fontId="13" fillId="0" borderId="1" xfId="6" applyFont="1" applyBorder="1" applyAlignment="1">
      <alignment vertical="top"/>
    </xf>
    <xf numFmtId="192" fontId="13" fillId="0" borderId="1" xfId="7" applyNumberFormat="1" applyFont="1" applyBorder="1" applyAlignment="1">
      <alignment vertical="center" wrapText="1"/>
    </xf>
    <xf numFmtId="192" fontId="13" fillId="0" borderId="1" xfId="2" applyNumberFormat="1" applyFont="1" applyBorder="1" applyAlignment="1">
      <alignment vertical="center" wrapText="1"/>
    </xf>
    <xf numFmtId="0" fontId="13" fillId="6" borderId="1" xfId="6" applyFont="1" applyFill="1" applyBorder="1" applyAlignment="1">
      <alignment vertical="top"/>
    </xf>
    <xf numFmtId="0" fontId="9" fillId="0" borderId="0" xfId="2" applyFont="1" applyAlignment="1">
      <alignment horizontal="center" vertical="top" wrapText="1"/>
    </xf>
    <xf numFmtId="0" fontId="15" fillId="0" borderId="0" xfId="2" applyFont="1" applyAlignment="1">
      <alignment horizontal="center" vertical="top" wrapText="1"/>
    </xf>
    <xf numFmtId="0" fontId="15" fillId="0" borderId="0" xfId="2" applyFont="1" applyAlignment="1">
      <alignment horizontal="center" vertical="top"/>
    </xf>
    <xf numFmtId="0" fontId="12" fillId="4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9">
    <cellStyle name="Comma 2" xfId="5" xr:uid="{00000000-0005-0000-0000-000001000000}"/>
    <cellStyle name="Normal 10 2" xfId="6" xr:uid="{25DF9312-EDBD-4F66-B097-587B90EC347F}"/>
    <cellStyle name="Normal 2" xfId="2" xr:uid="{00000000-0005-0000-0000-000003000000}"/>
    <cellStyle name="Normal 3" xfId="4" xr:uid="{00000000-0005-0000-0000-000004000000}"/>
    <cellStyle name="Normal 4" xfId="3" xr:uid="{00000000-0005-0000-0000-000005000000}"/>
    <cellStyle name="จุลภาค" xfId="1" builtinId="3"/>
    <cellStyle name="จุลภาค 2" xfId="7" xr:uid="{1B54F28D-E7B0-4282-ADFC-30C1554D2EB6}"/>
    <cellStyle name="ปกติ" xfId="0" builtinId="0"/>
    <cellStyle name="ปกติ 4" xfId="8" xr:uid="{AB9B418C-1CD5-4206-B2C0-3E0776FBBCCF}"/>
  </cellStyles>
  <dxfs count="0"/>
  <tableStyles count="0" defaultTableStyle="TableStyleMedium2" defaultPivotStyle="PivotStyleLight16"/>
  <colors>
    <mruColors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D52B-F631-428F-8230-1969BCFB4F7B}">
  <sheetPr>
    <tabColor rgb="FF92D050"/>
  </sheetPr>
  <dimension ref="A2:K67"/>
  <sheetViews>
    <sheetView tabSelected="1" zoomScale="85" zoomScaleNormal="85" zoomScaleSheetLayoutView="112" workbookViewId="0">
      <selection activeCell="A8" sqref="A8"/>
    </sheetView>
  </sheetViews>
  <sheetFormatPr defaultColWidth="9.125" defaultRowHeight="18.75"/>
  <cols>
    <col min="1" max="1" width="86.375" style="5" customWidth="1"/>
    <col min="2" max="2" width="13.5" style="5" customWidth="1"/>
    <col min="3" max="3" width="14.25" style="5" customWidth="1"/>
    <col min="4" max="4" width="10.125" style="5" customWidth="1"/>
    <col min="5" max="5" width="68.75" style="5" customWidth="1"/>
    <col min="6" max="6" width="17.875" style="5" customWidth="1"/>
    <col min="7" max="7" width="14.5" style="5" customWidth="1"/>
    <col min="8" max="8" width="10.125" style="5" customWidth="1"/>
    <col min="9" max="9" width="18.25" style="5" customWidth="1"/>
    <col min="10" max="10" width="19.75" style="5" customWidth="1"/>
    <col min="11" max="16384" width="9.125" style="5"/>
  </cols>
  <sheetData>
    <row r="2" spans="1:10" ht="39" customHeight="1">
      <c r="A2" s="60" t="s">
        <v>91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48" customHeight="1">
      <c r="A3" s="59" t="s">
        <v>22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9.5" customHeight="1">
      <c r="C4" s="63"/>
      <c r="D4" s="63"/>
      <c r="E4" s="20"/>
      <c r="F4" s="20"/>
      <c r="G4" s="20"/>
      <c r="H4" s="20"/>
      <c r="I4" s="20"/>
    </row>
    <row r="5" spans="1:10" ht="27" customHeight="1">
      <c r="A5" s="62" t="s">
        <v>39</v>
      </c>
      <c r="B5" s="62" t="s">
        <v>90</v>
      </c>
      <c r="C5" s="62" t="s">
        <v>45</v>
      </c>
      <c r="D5" s="62" t="s">
        <v>46</v>
      </c>
      <c r="E5" s="62" t="s">
        <v>49</v>
      </c>
      <c r="F5" s="62" t="s">
        <v>47</v>
      </c>
      <c r="G5" s="62"/>
      <c r="H5" s="62"/>
      <c r="I5" s="62"/>
      <c r="J5" s="62" t="s">
        <v>8</v>
      </c>
    </row>
    <row r="6" spans="1:10" ht="30.75" customHeight="1">
      <c r="A6" s="62"/>
      <c r="B6" s="62"/>
      <c r="C6" s="62"/>
      <c r="D6" s="62"/>
      <c r="E6" s="62"/>
      <c r="F6" s="62" t="s">
        <v>92</v>
      </c>
      <c r="G6" s="62" t="s">
        <v>93</v>
      </c>
      <c r="H6" s="62" t="s">
        <v>7</v>
      </c>
      <c r="I6" s="62" t="s">
        <v>48</v>
      </c>
      <c r="J6" s="62"/>
    </row>
    <row r="7" spans="1:10" ht="30.75" customHeight="1">
      <c r="A7" s="62"/>
      <c r="B7" s="62"/>
      <c r="C7" s="62"/>
      <c r="D7" s="62"/>
      <c r="E7" s="62"/>
      <c r="F7" s="62"/>
      <c r="G7" s="62"/>
      <c r="H7" s="62"/>
      <c r="I7" s="62"/>
      <c r="J7" s="62"/>
    </row>
    <row r="8" spans="1:10" ht="26.25" customHeight="1">
      <c r="A8" s="10" t="s">
        <v>13</v>
      </c>
      <c r="B8" s="11">
        <f>+B9</f>
        <v>1412.2878000000001</v>
      </c>
      <c r="C8" s="11">
        <f>+C9</f>
        <v>1416.59822719</v>
      </c>
      <c r="D8" s="12">
        <f t="shared" ref="D8:D55" si="0">+C8/B8*100</f>
        <v>100.30520883845347</v>
      </c>
      <c r="E8" s="12" t="s">
        <v>66</v>
      </c>
      <c r="F8" s="35">
        <v>100</v>
      </c>
      <c r="G8" s="35">
        <v>100</v>
      </c>
      <c r="H8" s="21" t="s">
        <v>12</v>
      </c>
      <c r="I8" s="21" t="s">
        <v>88</v>
      </c>
      <c r="J8" s="12" t="s">
        <v>21</v>
      </c>
    </row>
    <row r="9" spans="1:10" ht="25.5" customHeight="1">
      <c r="A9" s="28" t="s">
        <v>14</v>
      </c>
      <c r="B9" s="49">
        <v>1412.2878000000001</v>
      </c>
      <c r="C9" s="49">
        <v>1416.59822719</v>
      </c>
      <c r="D9" s="24">
        <f t="shared" si="0"/>
        <v>100.30520883845347</v>
      </c>
      <c r="E9" s="24" t="s">
        <v>66</v>
      </c>
      <c r="F9" s="47">
        <v>100</v>
      </c>
      <c r="G9" s="47">
        <v>100</v>
      </c>
      <c r="H9" s="50" t="s">
        <v>12</v>
      </c>
      <c r="I9" s="25" t="s">
        <v>88</v>
      </c>
      <c r="J9" s="24" t="s">
        <v>21</v>
      </c>
    </row>
    <row r="10" spans="1:10" ht="25.5" customHeight="1">
      <c r="A10" s="13" t="s">
        <v>50</v>
      </c>
      <c r="B10" s="14">
        <v>1412.2878000000001</v>
      </c>
      <c r="C10" s="14">
        <v>1416.59822719</v>
      </c>
      <c r="D10" s="32">
        <f t="shared" si="0"/>
        <v>100.30520883845347</v>
      </c>
      <c r="E10" s="51" t="s">
        <v>66</v>
      </c>
      <c r="F10" s="52">
        <v>100</v>
      </c>
      <c r="G10" s="52">
        <v>100</v>
      </c>
      <c r="H10" s="53" t="s">
        <v>12</v>
      </c>
      <c r="I10" s="54" t="s">
        <v>88</v>
      </c>
      <c r="J10" s="16" t="s">
        <v>21</v>
      </c>
    </row>
    <row r="11" spans="1:10" ht="26.25" customHeight="1">
      <c r="A11" s="10" t="s">
        <v>1</v>
      </c>
      <c r="B11" s="11">
        <f>B12+B14</f>
        <v>1940.9853000000001</v>
      </c>
      <c r="C11" s="11">
        <f>+C12+C14</f>
        <v>1239.5034219000001</v>
      </c>
      <c r="D11" s="12">
        <f t="shared" si="0"/>
        <v>63.859495581960367</v>
      </c>
      <c r="E11" s="12" t="s">
        <v>67</v>
      </c>
      <c r="F11" s="35">
        <v>100</v>
      </c>
      <c r="G11" s="35">
        <v>212.62</v>
      </c>
      <c r="H11" s="21" t="s">
        <v>12</v>
      </c>
      <c r="I11" s="21" t="s">
        <v>88</v>
      </c>
      <c r="J11" s="12" t="s">
        <v>21</v>
      </c>
    </row>
    <row r="12" spans="1:10" ht="25.5" customHeight="1">
      <c r="A12" s="29" t="s">
        <v>15</v>
      </c>
      <c r="B12" s="30">
        <f>SUM(B13)</f>
        <v>3.0131999999999999</v>
      </c>
      <c r="C12" s="30">
        <f>SUM(C13)</f>
        <v>3.0043242700000001</v>
      </c>
      <c r="D12" s="22">
        <f t="shared" si="0"/>
        <v>99.705438404354183</v>
      </c>
      <c r="E12" s="22" t="s">
        <v>67</v>
      </c>
      <c r="F12" s="42">
        <v>100</v>
      </c>
      <c r="G12" s="42">
        <v>212.62</v>
      </c>
      <c r="H12" s="23" t="s">
        <v>12</v>
      </c>
      <c r="I12" s="23" t="s">
        <v>88</v>
      </c>
      <c r="J12" s="22" t="s">
        <v>21</v>
      </c>
    </row>
    <row r="13" spans="1:10" ht="25.5" customHeight="1">
      <c r="A13" s="13" t="s">
        <v>16</v>
      </c>
      <c r="B13" s="14">
        <v>3.0131999999999999</v>
      </c>
      <c r="C13" s="14">
        <v>3.0043242700000001</v>
      </c>
      <c r="D13" s="15">
        <f t="shared" si="0"/>
        <v>99.705438404354183</v>
      </c>
      <c r="E13" s="15" t="s">
        <v>67</v>
      </c>
      <c r="F13" s="43">
        <v>840</v>
      </c>
      <c r="G13" s="43">
        <v>1786</v>
      </c>
      <c r="H13" s="2" t="s">
        <v>2</v>
      </c>
      <c r="I13" s="34" t="s">
        <v>88</v>
      </c>
      <c r="J13" s="16" t="s">
        <v>21</v>
      </c>
    </row>
    <row r="14" spans="1:10" ht="25.5" customHeight="1">
      <c r="A14" s="29" t="s">
        <v>17</v>
      </c>
      <c r="B14" s="30">
        <f>SUM(B15:B17)</f>
        <v>1937.9721</v>
      </c>
      <c r="C14" s="30">
        <f>SUM(C15:C17)</f>
        <v>1236.4990976300001</v>
      </c>
      <c r="D14" s="22">
        <f t="shared" si="0"/>
        <v>63.803761552088403</v>
      </c>
      <c r="E14" s="22" t="s">
        <v>95</v>
      </c>
      <c r="F14" s="42">
        <v>100</v>
      </c>
      <c r="G14" s="42">
        <v>73.34</v>
      </c>
      <c r="H14" s="23" t="s">
        <v>12</v>
      </c>
      <c r="I14" s="23" t="s">
        <v>88</v>
      </c>
      <c r="J14" s="22" t="s">
        <v>21</v>
      </c>
    </row>
    <row r="15" spans="1:10" ht="25.5" customHeight="1">
      <c r="A15" s="13" t="s">
        <v>18</v>
      </c>
      <c r="B15" s="14">
        <v>1033.7128</v>
      </c>
      <c r="C15" s="14">
        <v>744.29811905999998</v>
      </c>
      <c r="D15" s="15">
        <f t="shared" si="0"/>
        <v>72.002409088868774</v>
      </c>
      <c r="E15" s="15" t="s">
        <v>68</v>
      </c>
      <c r="F15" s="44">
        <v>213.56299999999999</v>
      </c>
      <c r="G15" s="44">
        <v>91.644000000000005</v>
      </c>
      <c r="H15" s="2" t="s">
        <v>3</v>
      </c>
      <c r="I15" s="34" t="s">
        <v>88</v>
      </c>
      <c r="J15" s="16" t="s">
        <v>21</v>
      </c>
    </row>
    <row r="16" spans="1:10" ht="25.5" customHeight="1">
      <c r="A16" s="13" t="s">
        <v>19</v>
      </c>
      <c r="B16" s="14">
        <v>172.48</v>
      </c>
      <c r="C16" s="14">
        <v>156.49361399</v>
      </c>
      <c r="D16" s="15">
        <f t="shared" si="0"/>
        <v>90.731455235389618</v>
      </c>
      <c r="E16" s="15" t="s">
        <v>69</v>
      </c>
      <c r="F16" s="43">
        <v>655</v>
      </c>
      <c r="G16" s="43">
        <v>505</v>
      </c>
      <c r="H16" s="3" t="s">
        <v>6</v>
      </c>
      <c r="I16" s="34" t="s">
        <v>88</v>
      </c>
      <c r="J16" s="16" t="s">
        <v>21</v>
      </c>
    </row>
    <row r="17" spans="1:10" ht="25.5" customHeight="1">
      <c r="A17" s="13" t="s">
        <v>20</v>
      </c>
      <c r="B17" s="14">
        <v>731.77930000000003</v>
      </c>
      <c r="C17" s="14">
        <v>335.70736458000005</v>
      </c>
      <c r="D17" s="15">
        <f t="shared" si="0"/>
        <v>45.875493414476196</v>
      </c>
      <c r="E17" s="51" t="s">
        <v>94</v>
      </c>
      <c r="F17" s="52">
        <v>100</v>
      </c>
      <c r="G17" s="52">
        <v>100</v>
      </c>
      <c r="H17" s="53" t="s">
        <v>12</v>
      </c>
      <c r="I17" s="34" t="s">
        <v>88</v>
      </c>
      <c r="J17" s="16" t="s">
        <v>21</v>
      </c>
    </row>
    <row r="18" spans="1:10" ht="25.5" customHeight="1">
      <c r="A18" s="10" t="s">
        <v>23</v>
      </c>
      <c r="B18" s="18">
        <f>B19+B23</f>
        <v>22869.664599999996</v>
      </c>
      <c r="C18" s="18">
        <f>C19+C23</f>
        <v>16943.93264391</v>
      </c>
      <c r="D18" s="12">
        <f t="shared" si="0"/>
        <v>74.089117353780537</v>
      </c>
      <c r="E18" s="12" t="s">
        <v>96</v>
      </c>
      <c r="F18" s="35">
        <v>100</v>
      </c>
      <c r="G18" s="35">
        <v>100</v>
      </c>
      <c r="H18" s="17" t="s">
        <v>12</v>
      </c>
      <c r="I18" s="21" t="s">
        <v>88</v>
      </c>
      <c r="J18" s="12" t="s">
        <v>21</v>
      </c>
    </row>
    <row r="19" spans="1:10" ht="25.5" customHeight="1">
      <c r="A19" s="29" t="s">
        <v>24</v>
      </c>
      <c r="B19" s="30">
        <f>SUM(B20:B22)</f>
        <v>19181.977899999998</v>
      </c>
      <c r="C19" s="30">
        <f>SUM(C20:C22)</f>
        <v>13733.889862919999</v>
      </c>
      <c r="D19" s="22">
        <f t="shared" si="0"/>
        <v>71.597881795703671</v>
      </c>
      <c r="E19" s="22" t="s">
        <v>96</v>
      </c>
      <c r="F19" s="42">
        <v>100</v>
      </c>
      <c r="G19" s="42">
        <v>100</v>
      </c>
      <c r="H19" s="23" t="s">
        <v>12</v>
      </c>
      <c r="I19" s="23" t="s">
        <v>88</v>
      </c>
      <c r="J19" s="22" t="s">
        <v>21</v>
      </c>
    </row>
    <row r="20" spans="1:10" ht="25.5" customHeight="1">
      <c r="A20" s="13" t="s">
        <v>25</v>
      </c>
      <c r="B20" s="14">
        <v>19028.795399999999</v>
      </c>
      <c r="C20" s="14">
        <v>13440.07852404</v>
      </c>
      <c r="D20" s="15">
        <f t="shared" si="0"/>
        <v>70.630211957820521</v>
      </c>
      <c r="E20" s="15" t="s">
        <v>70</v>
      </c>
      <c r="F20" s="45">
        <v>49653</v>
      </c>
      <c r="G20" s="45">
        <v>49653</v>
      </c>
      <c r="H20" s="2" t="s">
        <v>3</v>
      </c>
      <c r="I20" s="34" t="s">
        <v>88</v>
      </c>
      <c r="J20" s="16" t="s">
        <v>21</v>
      </c>
    </row>
    <row r="21" spans="1:10" ht="25.5" customHeight="1">
      <c r="A21" s="13" t="s">
        <v>26</v>
      </c>
      <c r="B21" s="14">
        <v>100</v>
      </c>
      <c r="C21" s="14">
        <v>99.968295819999994</v>
      </c>
      <c r="D21" s="15">
        <f t="shared" si="0"/>
        <v>99.968295819999994</v>
      </c>
      <c r="E21" s="51" t="s">
        <v>94</v>
      </c>
      <c r="F21" s="52">
        <v>100</v>
      </c>
      <c r="G21" s="52">
        <v>100</v>
      </c>
      <c r="H21" s="53" t="s">
        <v>12</v>
      </c>
      <c r="I21" s="34" t="s">
        <v>88</v>
      </c>
      <c r="J21" s="16" t="s">
        <v>21</v>
      </c>
    </row>
    <row r="22" spans="1:10" ht="25.5" customHeight="1">
      <c r="A22" s="13" t="s">
        <v>27</v>
      </c>
      <c r="B22" s="14">
        <v>53.182499999999997</v>
      </c>
      <c r="C22" s="14">
        <v>193.84304306000001</v>
      </c>
      <c r="D22" s="15">
        <f t="shared" si="0"/>
        <v>364.48651917454055</v>
      </c>
      <c r="E22" s="51" t="s">
        <v>94</v>
      </c>
      <c r="F22" s="52">
        <v>100</v>
      </c>
      <c r="G22" s="52">
        <v>100</v>
      </c>
      <c r="H22" s="53" t="s">
        <v>12</v>
      </c>
      <c r="I22" s="34" t="s">
        <v>88</v>
      </c>
      <c r="J22" s="16" t="s">
        <v>21</v>
      </c>
    </row>
    <row r="23" spans="1:10" ht="25.5" customHeight="1">
      <c r="A23" s="29" t="s">
        <v>28</v>
      </c>
      <c r="B23" s="30">
        <f>SUM(B24:B25)</f>
        <v>3687.6867000000002</v>
      </c>
      <c r="C23" s="30">
        <f>SUM(C24:C25)</f>
        <v>3210.0427809899998</v>
      </c>
      <c r="D23" s="22">
        <f t="shared" si="0"/>
        <v>87.047600355800284</v>
      </c>
      <c r="E23" s="22" t="s">
        <v>87</v>
      </c>
      <c r="F23" s="42">
        <v>100</v>
      </c>
      <c r="G23" s="42">
        <v>94.44</v>
      </c>
      <c r="H23" s="23" t="s">
        <v>12</v>
      </c>
      <c r="I23" s="23" t="s">
        <v>88</v>
      </c>
      <c r="J23" s="22" t="s">
        <v>21</v>
      </c>
    </row>
    <row r="24" spans="1:10" ht="25.5" customHeight="1">
      <c r="A24" s="13" t="s">
        <v>29</v>
      </c>
      <c r="B24" s="14">
        <v>3593.4895000000001</v>
      </c>
      <c r="C24" s="14">
        <v>3137.1677481299998</v>
      </c>
      <c r="D24" s="15">
        <f t="shared" si="0"/>
        <v>87.301430771677488</v>
      </c>
      <c r="E24" s="15" t="s">
        <v>71</v>
      </c>
      <c r="F24" s="45">
        <v>1435</v>
      </c>
      <c r="G24" s="45">
        <v>1294</v>
      </c>
      <c r="H24" s="2" t="s">
        <v>4</v>
      </c>
      <c r="I24" s="34" t="s">
        <v>88</v>
      </c>
      <c r="J24" s="16" t="s">
        <v>21</v>
      </c>
    </row>
    <row r="25" spans="1:10" ht="25.5" customHeight="1">
      <c r="A25" s="13" t="s">
        <v>30</v>
      </c>
      <c r="B25" s="14">
        <v>94.197199999999995</v>
      </c>
      <c r="C25" s="14">
        <v>72.875032860000005</v>
      </c>
      <c r="D25" s="15">
        <f t="shared" si="0"/>
        <v>77.364330213636933</v>
      </c>
      <c r="E25" s="31" t="s">
        <v>89</v>
      </c>
      <c r="F25" s="48">
        <v>77</v>
      </c>
      <c r="G25" s="48">
        <v>76</v>
      </c>
      <c r="H25" s="2" t="s">
        <v>4</v>
      </c>
      <c r="I25" s="34" t="s">
        <v>88</v>
      </c>
      <c r="J25" s="16" t="s">
        <v>21</v>
      </c>
    </row>
    <row r="26" spans="1:10" ht="26.25" customHeight="1">
      <c r="A26" s="10" t="s">
        <v>37</v>
      </c>
      <c r="B26" s="11">
        <f>+B27</f>
        <v>160.98079999999999</v>
      </c>
      <c r="C26" s="11">
        <f>+C27</f>
        <v>160.90783822999998</v>
      </c>
      <c r="D26" s="12">
        <f t="shared" si="0"/>
        <v>99.954676725423155</v>
      </c>
      <c r="E26" s="12" t="s">
        <v>72</v>
      </c>
      <c r="F26" s="35">
        <v>100</v>
      </c>
      <c r="G26" s="35">
        <v>100</v>
      </c>
      <c r="H26" s="21" t="s">
        <v>12</v>
      </c>
      <c r="I26" s="21" t="s">
        <v>88</v>
      </c>
      <c r="J26" s="12" t="s">
        <v>21</v>
      </c>
    </row>
    <row r="27" spans="1:10" ht="27" customHeight="1">
      <c r="A27" s="13" t="s">
        <v>31</v>
      </c>
      <c r="B27" s="14">
        <v>160.98079999999999</v>
      </c>
      <c r="C27" s="14">
        <v>160.90783822999998</v>
      </c>
      <c r="D27" s="15">
        <f t="shared" si="0"/>
        <v>99.954676725423155</v>
      </c>
      <c r="E27" s="15" t="s">
        <v>72</v>
      </c>
      <c r="F27" s="46">
        <v>21.945</v>
      </c>
      <c r="G27" s="46">
        <v>21.945</v>
      </c>
      <c r="H27" s="2" t="s">
        <v>3</v>
      </c>
      <c r="I27" s="34" t="s">
        <v>88</v>
      </c>
      <c r="J27" s="16" t="s">
        <v>21</v>
      </c>
    </row>
    <row r="28" spans="1:10" ht="26.25" customHeight="1">
      <c r="A28" s="10" t="s">
        <v>32</v>
      </c>
      <c r="B28" s="11">
        <f>+B29</f>
        <v>1251.3472999999999</v>
      </c>
      <c r="C28" s="11">
        <f>+C29</f>
        <v>708.30091757000002</v>
      </c>
      <c r="D28" s="12">
        <f t="shared" si="0"/>
        <v>56.603064358711606</v>
      </c>
      <c r="E28" s="12" t="s">
        <v>72</v>
      </c>
      <c r="F28" s="35">
        <v>100</v>
      </c>
      <c r="G28" s="35">
        <v>100</v>
      </c>
      <c r="H28" s="21" t="s">
        <v>12</v>
      </c>
      <c r="I28" s="21" t="s">
        <v>88</v>
      </c>
      <c r="J28" s="12" t="s">
        <v>21</v>
      </c>
    </row>
    <row r="29" spans="1:10" ht="26.25" customHeight="1">
      <c r="A29" s="55" t="s">
        <v>33</v>
      </c>
      <c r="B29" s="14">
        <v>1251.3472999999999</v>
      </c>
      <c r="C29" s="14">
        <v>708.30091757000002</v>
      </c>
      <c r="D29" s="15">
        <f t="shared" si="0"/>
        <v>56.603064358711606</v>
      </c>
      <c r="E29" s="15" t="s">
        <v>72</v>
      </c>
      <c r="F29" s="46">
        <v>209.99299999999999</v>
      </c>
      <c r="G29" s="46">
        <v>209.99299999999999</v>
      </c>
      <c r="H29" s="2" t="s">
        <v>3</v>
      </c>
      <c r="I29" s="34" t="s">
        <v>88</v>
      </c>
      <c r="J29" s="16" t="s">
        <v>21</v>
      </c>
    </row>
    <row r="30" spans="1:10" ht="26.25" customHeight="1">
      <c r="A30" s="10" t="s">
        <v>34</v>
      </c>
      <c r="B30" s="11">
        <f>+B31+B39</f>
        <v>19545.742200000001</v>
      </c>
      <c r="C30" s="11">
        <f>+C31+C39</f>
        <v>11305.471717960001</v>
      </c>
      <c r="D30" s="12">
        <f t="shared" si="0"/>
        <v>57.841097064914734</v>
      </c>
      <c r="E30" s="12" t="s">
        <v>86</v>
      </c>
      <c r="F30" s="35">
        <v>100</v>
      </c>
      <c r="G30" s="35">
        <v>87.32</v>
      </c>
      <c r="H30" s="21" t="s">
        <v>12</v>
      </c>
      <c r="I30" s="21" t="s">
        <v>88</v>
      </c>
      <c r="J30" s="12" t="s">
        <v>21</v>
      </c>
    </row>
    <row r="31" spans="1:10" ht="24" customHeight="1">
      <c r="A31" s="29" t="s">
        <v>51</v>
      </c>
      <c r="B31" s="30">
        <f>SUM(B32:B38)</f>
        <v>14144.339800000002</v>
      </c>
      <c r="C31" s="30">
        <f>SUM(C32:C38)</f>
        <v>8059.66740785</v>
      </c>
      <c r="D31" s="22">
        <f t="shared" si="0"/>
        <v>56.981573702365374</v>
      </c>
      <c r="E31" s="22" t="s">
        <v>86</v>
      </c>
      <c r="F31" s="42">
        <v>100</v>
      </c>
      <c r="G31" s="42">
        <v>87.32</v>
      </c>
      <c r="H31" s="33" t="s">
        <v>12</v>
      </c>
      <c r="I31" s="23" t="s">
        <v>88</v>
      </c>
      <c r="J31" s="22" t="s">
        <v>21</v>
      </c>
    </row>
    <row r="32" spans="1:10" ht="24" customHeight="1">
      <c r="A32" s="13" t="s">
        <v>53</v>
      </c>
      <c r="B32" s="14">
        <v>897.00260000000003</v>
      </c>
      <c r="C32" s="14">
        <f>818.21384742+8.5752</f>
        <v>826.78904741999997</v>
      </c>
      <c r="D32" s="15">
        <f t="shared" si="0"/>
        <v>92.172424853618026</v>
      </c>
      <c r="E32" s="15" t="s">
        <v>79</v>
      </c>
      <c r="F32" s="36">
        <v>41</v>
      </c>
      <c r="G32" s="36">
        <v>41</v>
      </c>
      <c r="H32" s="2" t="s">
        <v>4</v>
      </c>
      <c r="I32" s="34" t="s">
        <v>88</v>
      </c>
      <c r="J32" s="16" t="s">
        <v>21</v>
      </c>
    </row>
    <row r="33" spans="1:10" ht="24" customHeight="1">
      <c r="A33" s="13" t="s">
        <v>73</v>
      </c>
      <c r="B33" s="14">
        <v>8168.1475</v>
      </c>
      <c r="C33" s="14">
        <f>2514.50621718+7.3035+3.2933+11.543</f>
        <v>2536.6460171799999</v>
      </c>
      <c r="D33" s="15">
        <f t="shared" si="0"/>
        <v>31.055340481792232</v>
      </c>
      <c r="E33" s="15" t="s">
        <v>80</v>
      </c>
      <c r="F33" s="37">
        <v>798.577</v>
      </c>
      <c r="G33" s="37">
        <v>100.03100000000001</v>
      </c>
      <c r="H33" s="2" t="s">
        <v>3</v>
      </c>
      <c r="I33" s="34" t="s">
        <v>88</v>
      </c>
      <c r="J33" s="16" t="s">
        <v>21</v>
      </c>
    </row>
    <row r="34" spans="1:10" ht="24" customHeight="1">
      <c r="A34" s="13" t="s">
        <v>74</v>
      </c>
      <c r="B34" s="14">
        <v>1488.0183</v>
      </c>
      <c r="C34" s="14">
        <f>1153.60634546+18.4088</f>
        <v>1172.01514546</v>
      </c>
      <c r="D34" s="15">
        <f t="shared" si="0"/>
        <v>78.763490036379253</v>
      </c>
      <c r="E34" s="15" t="s">
        <v>72</v>
      </c>
      <c r="F34" s="38">
        <v>136.05699999999999</v>
      </c>
      <c r="G34" s="38">
        <v>134.297</v>
      </c>
      <c r="H34" s="2" t="s">
        <v>3</v>
      </c>
      <c r="I34" s="34" t="s">
        <v>88</v>
      </c>
      <c r="J34" s="16" t="s">
        <v>21</v>
      </c>
    </row>
    <row r="35" spans="1:10" ht="24" customHeight="1">
      <c r="A35" s="13" t="s">
        <v>75</v>
      </c>
      <c r="B35" s="14">
        <v>754.89689999999996</v>
      </c>
      <c r="C35" s="14">
        <v>701.58788236999999</v>
      </c>
      <c r="D35" s="15">
        <f t="shared" si="0"/>
        <v>92.938238634971214</v>
      </c>
      <c r="E35" s="15" t="s">
        <v>72</v>
      </c>
      <c r="F35" s="37">
        <v>34.700000000000003</v>
      </c>
      <c r="G35" s="37">
        <v>34.700000000000003</v>
      </c>
      <c r="H35" s="2" t="s">
        <v>3</v>
      </c>
      <c r="I35" s="34" t="s">
        <v>88</v>
      </c>
      <c r="J35" s="16" t="s">
        <v>21</v>
      </c>
    </row>
    <row r="36" spans="1:10" ht="24" customHeight="1">
      <c r="A36" s="13" t="s">
        <v>76</v>
      </c>
      <c r="B36" s="14">
        <v>762.54849999999999</v>
      </c>
      <c r="C36" s="14">
        <v>766.17326176999995</v>
      </c>
      <c r="D36" s="15">
        <f t="shared" si="0"/>
        <v>100.47534835751431</v>
      </c>
      <c r="E36" s="15" t="s">
        <v>72</v>
      </c>
      <c r="F36" s="37">
        <v>28.657</v>
      </c>
      <c r="G36" s="37">
        <v>28.657</v>
      </c>
      <c r="H36" s="2" t="s">
        <v>3</v>
      </c>
      <c r="I36" s="34" t="s">
        <v>88</v>
      </c>
      <c r="J36" s="16" t="s">
        <v>21</v>
      </c>
    </row>
    <row r="37" spans="1:10" ht="24" customHeight="1">
      <c r="A37" s="13" t="s">
        <v>77</v>
      </c>
      <c r="B37" s="14">
        <v>127.726</v>
      </c>
      <c r="C37" s="14">
        <v>157.58028787999999</v>
      </c>
      <c r="D37" s="15">
        <f t="shared" si="0"/>
        <v>123.37369672580367</v>
      </c>
      <c r="E37" s="15" t="s">
        <v>72</v>
      </c>
      <c r="F37" s="37">
        <v>10.3</v>
      </c>
      <c r="G37" s="37">
        <v>10.3</v>
      </c>
      <c r="H37" s="2" t="s">
        <v>3</v>
      </c>
      <c r="I37" s="34" t="s">
        <v>88</v>
      </c>
      <c r="J37" s="16" t="s">
        <v>21</v>
      </c>
    </row>
    <row r="38" spans="1:10" ht="24" customHeight="1">
      <c r="A38" s="13" t="s">
        <v>78</v>
      </c>
      <c r="B38" s="14">
        <v>1946</v>
      </c>
      <c r="C38" s="14">
        <f>1899.22948677-0.353721</f>
        <v>1898.87576577</v>
      </c>
      <c r="D38" s="15">
        <f t="shared" si="0"/>
        <v>97.578405229701957</v>
      </c>
      <c r="E38" s="15" t="s">
        <v>81</v>
      </c>
      <c r="F38" s="39">
        <v>9</v>
      </c>
      <c r="G38" s="39">
        <v>9</v>
      </c>
      <c r="H38" s="2" t="s">
        <v>5</v>
      </c>
      <c r="I38" s="34" t="s">
        <v>88</v>
      </c>
      <c r="J38" s="16" t="s">
        <v>21</v>
      </c>
    </row>
    <row r="39" spans="1:10" ht="24" customHeight="1">
      <c r="A39" s="29" t="s">
        <v>52</v>
      </c>
      <c r="B39" s="30">
        <f>SUM(B40:B50)</f>
        <v>5401.4024000000009</v>
      </c>
      <c r="C39" s="30">
        <f>SUM(C40:C50)</f>
        <v>3245.8043101100002</v>
      </c>
      <c r="D39" s="22">
        <f t="shared" si="0"/>
        <v>60.091881140164624</v>
      </c>
      <c r="E39" s="22" t="s">
        <v>82</v>
      </c>
      <c r="F39" s="42">
        <v>100</v>
      </c>
      <c r="G39" s="42">
        <v>47.88</v>
      </c>
      <c r="H39" s="23" t="s">
        <v>12</v>
      </c>
      <c r="I39" s="23" t="s">
        <v>88</v>
      </c>
      <c r="J39" s="22" t="s">
        <v>21</v>
      </c>
    </row>
    <row r="40" spans="1:10" ht="24" customHeight="1">
      <c r="A40" s="13" t="s">
        <v>54</v>
      </c>
      <c r="B40" s="56">
        <v>37.159999999999997</v>
      </c>
      <c r="C40" s="56">
        <v>13.231347</v>
      </c>
      <c r="D40" s="15">
        <f t="shared" si="0"/>
        <v>35.606423573735199</v>
      </c>
      <c r="E40" s="15" t="s">
        <v>82</v>
      </c>
      <c r="F40" s="38">
        <v>4</v>
      </c>
      <c r="G40" s="38">
        <v>0</v>
      </c>
      <c r="H40" s="2" t="s">
        <v>4</v>
      </c>
      <c r="I40" s="34" t="s">
        <v>88</v>
      </c>
      <c r="J40" s="16" t="s">
        <v>21</v>
      </c>
    </row>
    <row r="41" spans="1:10" ht="24" customHeight="1">
      <c r="A41" s="13" t="s">
        <v>55</v>
      </c>
      <c r="B41" s="57">
        <v>481.7</v>
      </c>
      <c r="C41" s="57">
        <v>225.63908423999999</v>
      </c>
      <c r="D41" s="15">
        <f t="shared" si="0"/>
        <v>46.842242939588949</v>
      </c>
      <c r="E41" s="15" t="s">
        <v>82</v>
      </c>
      <c r="F41" s="38">
        <v>45</v>
      </c>
      <c r="G41" s="38">
        <v>20</v>
      </c>
      <c r="H41" s="2" t="s">
        <v>4</v>
      </c>
      <c r="I41" s="34" t="s">
        <v>88</v>
      </c>
      <c r="J41" s="16" t="s">
        <v>21</v>
      </c>
    </row>
    <row r="42" spans="1:10" ht="24" customHeight="1">
      <c r="A42" s="13" t="s">
        <v>56</v>
      </c>
      <c r="B42" s="57">
        <v>615.16070000000002</v>
      </c>
      <c r="C42" s="57">
        <v>453.11612077000007</v>
      </c>
      <c r="D42" s="15">
        <f t="shared" si="0"/>
        <v>73.658171071396467</v>
      </c>
      <c r="E42" s="15" t="s">
        <v>82</v>
      </c>
      <c r="F42" s="38">
        <v>241</v>
      </c>
      <c r="G42" s="38">
        <v>211</v>
      </c>
      <c r="H42" s="2" t="s">
        <v>4</v>
      </c>
      <c r="I42" s="34" t="s">
        <v>88</v>
      </c>
      <c r="J42" s="16" t="s">
        <v>21</v>
      </c>
    </row>
    <row r="43" spans="1:10" ht="24" customHeight="1">
      <c r="A43" s="13" t="s">
        <v>57</v>
      </c>
      <c r="B43" s="57">
        <v>9.9</v>
      </c>
      <c r="C43" s="57">
        <v>9.0056960000000004</v>
      </c>
      <c r="D43" s="15">
        <f t="shared" si="0"/>
        <v>90.966626262626264</v>
      </c>
      <c r="E43" s="15" t="s">
        <v>82</v>
      </c>
      <c r="F43" s="38">
        <v>1</v>
      </c>
      <c r="G43" s="38">
        <v>0</v>
      </c>
      <c r="H43" s="2" t="s">
        <v>5</v>
      </c>
      <c r="I43" s="34" t="s">
        <v>88</v>
      </c>
      <c r="J43" s="16" t="s">
        <v>21</v>
      </c>
    </row>
    <row r="44" spans="1:10" ht="24" customHeight="1">
      <c r="A44" s="13" t="s">
        <v>58</v>
      </c>
      <c r="B44" s="57">
        <v>382.02600000000001</v>
      </c>
      <c r="C44" s="57">
        <v>222.71661815000002</v>
      </c>
      <c r="D44" s="15">
        <f t="shared" si="0"/>
        <v>58.298811638474866</v>
      </c>
      <c r="E44" s="15" t="s">
        <v>82</v>
      </c>
      <c r="F44" s="38">
        <v>38</v>
      </c>
      <c r="G44" s="38">
        <v>24</v>
      </c>
      <c r="H44" s="2" t="s">
        <v>4</v>
      </c>
      <c r="I44" s="34" t="s">
        <v>88</v>
      </c>
      <c r="J44" s="16" t="s">
        <v>21</v>
      </c>
    </row>
    <row r="45" spans="1:10" ht="24" customHeight="1">
      <c r="A45" s="13" t="s">
        <v>59</v>
      </c>
      <c r="B45" s="57">
        <v>300.55</v>
      </c>
      <c r="C45" s="56">
        <v>156.86849506000001</v>
      </c>
      <c r="D45" s="15">
        <f t="shared" si="0"/>
        <v>52.193809702212612</v>
      </c>
      <c r="E45" s="15" t="s">
        <v>82</v>
      </c>
      <c r="F45" s="38">
        <v>24</v>
      </c>
      <c r="G45" s="38">
        <v>10</v>
      </c>
      <c r="H45" s="2" t="s">
        <v>4</v>
      </c>
      <c r="I45" s="34" t="s">
        <v>88</v>
      </c>
      <c r="J45" s="16" t="s">
        <v>21</v>
      </c>
    </row>
    <row r="46" spans="1:10" ht="24" customHeight="1">
      <c r="A46" s="13" t="s">
        <v>60</v>
      </c>
      <c r="B46" s="57">
        <v>528.21</v>
      </c>
      <c r="C46" s="57">
        <v>294.85132365999999</v>
      </c>
      <c r="D46" s="15">
        <f t="shared" si="0"/>
        <v>55.820852248158872</v>
      </c>
      <c r="E46" s="15" t="s">
        <v>82</v>
      </c>
      <c r="F46" s="38">
        <v>55</v>
      </c>
      <c r="G46" s="38">
        <v>37</v>
      </c>
      <c r="H46" s="2" t="s">
        <v>4</v>
      </c>
      <c r="I46" s="34" t="s">
        <v>88</v>
      </c>
      <c r="J46" s="16" t="s">
        <v>21</v>
      </c>
    </row>
    <row r="47" spans="1:10" ht="24" customHeight="1">
      <c r="A47" s="13" t="s">
        <v>61</v>
      </c>
      <c r="B47" s="57">
        <v>1229.9326000000001</v>
      </c>
      <c r="C47" s="57">
        <f>742.2510472+13.0469</f>
        <v>755.29794720000007</v>
      </c>
      <c r="D47" s="15">
        <f t="shared" si="0"/>
        <v>61.409702222707161</v>
      </c>
      <c r="E47" s="15" t="s">
        <v>82</v>
      </c>
      <c r="F47" s="38">
        <v>382</v>
      </c>
      <c r="G47" s="38">
        <v>300</v>
      </c>
      <c r="H47" s="2" t="s">
        <v>4</v>
      </c>
      <c r="I47" s="34" t="s">
        <v>88</v>
      </c>
      <c r="J47" s="16" t="s">
        <v>21</v>
      </c>
    </row>
    <row r="48" spans="1:10" ht="24" customHeight="1">
      <c r="A48" s="13" t="s">
        <v>62</v>
      </c>
      <c r="B48" s="57">
        <v>761.1807</v>
      </c>
      <c r="C48" s="57">
        <v>535.97897401</v>
      </c>
      <c r="D48" s="15">
        <f t="shared" si="0"/>
        <v>70.41415711275917</v>
      </c>
      <c r="E48" s="15" t="s">
        <v>82</v>
      </c>
      <c r="F48" s="38">
        <v>141</v>
      </c>
      <c r="G48" s="38">
        <v>113</v>
      </c>
      <c r="H48" s="2" t="s">
        <v>4</v>
      </c>
      <c r="I48" s="34" t="s">
        <v>88</v>
      </c>
      <c r="J48" s="16" t="s">
        <v>21</v>
      </c>
    </row>
    <row r="49" spans="1:11" ht="24" customHeight="1">
      <c r="A49" s="13" t="s">
        <v>63</v>
      </c>
      <c r="B49" s="57">
        <v>527.83240000000001</v>
      </c>
      <c r="C49" s="57">
        <v>311.56107401999998</v>
      </c>
      <c r="D49" s="15">
        <f t="shared" si="0"/>
        <v>59.026515617457356</v>
      </c>
      <c r="E49" s="15" t="s">
        <v>82</v>
      </c>
      <c r="F49" s="38">
        <v>19</v>
      </c>
      <c r="G49" s="38">
        <v>3</v>
      </c>
      <c r="H49" s="2" t="s">
        <v>4</v>
      </c>
      <c r="I49" s="34" t="s">
        <v>88</v>
      </c>
      <c r="J49" s="16" t="s">
        <v>21</v>
      </c>
    </row>
    <row r="50" spans="1:11" ht="24" customHeight="1">
      <c r="A50" s="13" t="s">
        <v>64</v>
      </c>
      <c r="B50" s="57">
        <v>527.75</v>
      </c>
      <c r="C50" s="56">
        <v>267.53762999999998</v>
      </c>
      <c r="D50" s="15">
        <f t="shared" si="0"/>
        <v>50.69400852676457</v>
      </c>
      <c r="E50" s="15" t="s">
        <v>82</v>
      </c>
      <c r="F50" s="36">
        <v>27</v>
      </c>
      <c r="G50" s="36">
        <v>13</v>
      </c>
      <c r="H50" s="2" t="s">
        <v>4</v>
      </c>
      <c r="I50" s="34" t="s">
        <v>88</v>
      </c>
      <c r="J50" s="16" t="s">
        <v>21</v>
      </c>
    </row>
    <row r="51" spans="1:11" ht="26.25" customHeight="1">
      <c r="A51" s="10" t="s">
        <v>35</v>
      </c>
      <c r="B51" s="11">
        <f>+B52</f>
        <v>727.35130000000004</v>
      </c>
      <c r="C51" s="11">
        <f>+C52</f>
        <v>716.84145383000009</v>
      </c>
      <c r="D51" s="12">
        <f t="shared" si="0"/>
        <v>98.555052260166448</v>
      </c>
      <c r="E51" s="12" t="s">
        <v>85</v>
      </c>
      <c r="F51" s="35">
        <v>100</v>
      </c>
      <c r="G51" s="35">
        <v>100</v>
      </c>
      <c r="H51" s="21" t="s">
        <v>12</v>
      </c>
      <c r="I51" s="21" t="s">
        <v>88</v>
      </c>
      <c r="J51" s="12" t="s">
        <v>21</v>
      </c>
    </row>
    <row r="52" spans="1:11" ht="26.25" customHeight="1">
      <c r="A52" s="58" t="s">
        <v>36</v>
      </c>
      <c r="B52" s="49">
        <v>727.35130000000004</v>
      </c>
      <c r="C52" s="49">
        <v>716.84145383000009</v>
      </c>
      <c r="D52" s="24">
        <f t="shared" si="0"/>
        <v>98.555052260166448</v>
      </c>
      <c r="E52" s="24" t="s">
        <v>85</v>
      </c>
      <c r="F52" s="47">
        <v>100</v>
      </c>
      <c r="G52" s="47">
        <v>100</v>
      </c>
      <c r="H52" s="25" t="s">
        <v>12</v>
      </c>
      <c r="I52" s="25" t="s">
        <v>88</v>
      </c>
      <c r="J52" s="22" t="s">
        <v>21</v>
      </c>
    </row>
    <row r="53" spans="1:11" ht="26.25" customHeight="1">
      <c r="A53" s="55" t="s">
        <v>84</v>
      </c>
      <c r="B53" s="19">
        <v>417.35129999999998</v>
      </c>
      <c r="C53" s="14">
        <v>407.22039999999998</v>
      </c>
      <c r="D53" s="15">
        <f t="shared" si="0"/>
        <v>97.572572554584113</v>
      </c>
      <c r="E53" s="15" t="s">
        <v>72</v>
      </c>
      <c r="F53" s="46">
        <v>23.167000000000002</v>
      </c>
      <c r="G53" s="46">
        <v>23.167000000000002</v>
      </c>
      <c r="H53" s="2" t="s">
        <v>3</v>
      </c>
      <c r="I53" s="34" t="s">
        <v>88</v>
      </c>
      <c r="J53" s="16" t="s">
        <v>21</v>
      </c>
    </row>
    <row r="54" spans="1:11" ht="26.25" customHeight="1">
      <c r="A54" s="55" t="s">
        <v>83</v>
      </c>
      <c r="B54" s="19">
        <v>310</v>
      </c>
      <c r="C54" s="14">
        <v>309.62099999999998</v>
      </c>
      <c r="D54" s="15">
        <f t="shared" si="0"/>
        <v>99.877741935483868</v>
      </c>
      <c r="E54" s="15" t="s">
        <v>81</v>
      </c>
      <c r="F54" s="45">
        <v>1</v>
      </c>
      <c r="G54" s="45">
        <v>1</v>
      </c>
      <c r="H54" s="2" t="s">
        <v>5</v>
      </c>
      <c r="I54" s="34" t="s">
        <v>88</v>
      </c>
      <c r="J54" s="16" t="s">
        <v>21</v>
      </c>
    </row>
    <row r="55" spans="1:11" ht="26.25" customHeight="1">
      <c r="A55" s="7" t="s">
        <v>0</v>
      </c>
      <c r="B55" s="8">
        <f>+B51+B30+B28+B26+B11+B8+B18</f>
        <v>47908.359299999996</v>
      </c>
      <c r="C55" s="8">
        <f>+C51+C30+C28+C26+C11+C8+C18</f>
        <v>32491.556220590002</v>
      </c>
      <c r="D55" s="9">
        <f t="shared" si="0"/>
        <v>67.820223224780733</v>
      </c>
      <c r="E55" s="26" t="s">
        <v>65</v>
      </c>
      <c r="F55" s="40">
        <v>100</v>
      </c>
      <c r="G55" s="40">
        <v>114.27</v>
      </c>
      <c r="H55" s="27" t="s">
        <v>12</v>
      </c>
      <c r="I55" s="27" t="s">
        <v>88</v>
      </c>
      <c r="J55" s="9" t="s">
        <v>21</v>
      </c>
    </row>
    <row r="57" spans="1:11">
      <c r="B57" s="6"/>
      <c r="C57" s="6"/>
    </row>
    <row r="58" spans="1:11" ht="24">
      <c r="A58" s="65" t="s">
        <v>9</v>
      </c>
      <c r="B58" s="65"/>
      <c r="C58" s="1"/>
      <c r="D58" s="1"/>
      <c r="E58" s="1"/>
      <c r="F58" s="1"/>
      <c r="G58" s="41"/>
      <c r="H58" s="1"/>
      <c r="I58" s="1"/>
      <c r="J58" s="1"/>
      <c r="K58" s="1"/>
    </row>
    <row r="59" spans="1:11" ht="24">
      <c r="A59" s="64" t="s">
        <v>38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 ht="24">
      <c r="A60" s="64" t="s">
        <v>41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 ht="24">
      <c r="A61" s="64" t="s">
        <v>42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 ht="24">
      <c r="A62" s="4" t="s">
        <v>40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">
      <c r="A63" s="64" t="s">
        <v>43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 ht="24">
      <c r="A64" s="64" t="s">
        <v>44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ht="2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">
      <c r="A66" s="64" t="s">
        <v>10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24">
      <c r="A67" s="64" t="s">
        <v>11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</row>
  </sheetData>
  <mergeCells count="22">
    <mergeCell ref="A67:K67"/>
    <mergeCell ref="A58:B58"/>
    <mergeCell ref="A59:K59"/>
    <mergeCell ref="A60:K60"/>
    <mergeCell ref="A61:K61"/>
    <mergeCell ref="A63:K63"/>
    <mergeCell ref="A64:K64"/>
    <mergeCell ref="A66:K66"/>
    <mergeCell ref="A3:J3"/>
    <mergeCell ref="A2:J2"/>
    <mergeCell ref="B5:B7"/>
    <mergeCell ref="C5:C7"/>
    <mergeCell ref="D5:D7"/>
    <mergeCell ref="C4:D4"/>
    <mergeCell ref="A5:A7"/>
    <mergeCell ref="J5:J7"/>
    <mergeCell ref="F5:I5"/>
    <mergeCell ref="F6:F7"/>
    <mergeCell ref="G6:G7"/>
    <mergeCell ref="H6:H7"/>
    <mergeCell ref="I6:I7"/>
    <mergeCell ref="E5:E7"/>
  </mergeCells>
  <printOptions horizontalCentered="1"/>
  <pageMargins left="0.23622047244094491" right="0.15748031496062992" top="0.35433070866141736" bottom="0.31496062992125984" header="0.27559055118110237" footer="0.19685039370078741"/>
  <pageSetup paperSize="9" scale="75" orientation="landscape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แผนและผลการใช้จ่ายงบประมาณ</vt:lpstr>
      <vt:lpstr>แผนและผลการใช้จ่ายงบประมาณ!Print_Titles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user</cp:lastModifiedBy>
  <cp:lastPrinted>2024-04-26T09:13:02Z</cp:lastPrinted>
  <dcterms:created xsi:type="dcterms:W3CDTF">2020-07-16T07:19:53Z</dcterms:created>
  <dcterms:modified xsi:type="dcterms:W3CDTF">2025-04-25T06:46:43Z</dcterms:modified>
</cp:coreProperties>
</file>