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6.96\data\ข้อมูลDATAปี 2568\บิ๊ม\1.ประเมินคุณธรรมและความโปร่งใสในการดำเนินงานของหน่วยงานภาครัฐ (ITA)\1.รวมส่ง ปปช\"/>
    </mc:Choice>
  </mc:AlternateContent>
  <xr:revisionPtr revIDLastSave="0" documentId="13_ncr:1_{E4859897-A8E7-4B22-9C1D-7EF8E872F928}" xr6:coauthVersionLast="36" xr6:coauthVersionMax="47" xr10:uidLastSave="{00000000-0000-0000-0000-000000000000}"/>
  <bookViews>
    <workbookView xWindow="0" yWindow="0" windowWidth="23040" windowHeight="8964" xr2:uid="{00000000-000D-0000-FFFF-FFFF00000000}"/>
  </bookViews>
  <sheets>
    <sheet name="ผลการดำเนินงาน และผลการเบิกจ่าย" sheetId="7" r:id="rId1"/>
  </sheets>
  <definedNames>
    <definedName name="_xlnm.Print_Titles" localSheetId="0">'ผลการดำเนินงาน และผลการเบิกจ่าย'!$6:$8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B10" i="7"/>
  <c r="D11" i="7"/>
  <c r="D48" i="7" l="1"/>
  <c r="D49" i="7"/>
  <c r="D53" i="7"/>
  <c r="D52" i="7"/>
  <c r="D51" i="7" l="1"/>
  <c r="D47" i="7"/>
  <c r="D46" i="7"/>
  <c r="D45" i="7"/>
  <c r="D43" i="7"/>
  <c r="D40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4" i="7"/>
  <c r="D23" i="7"/>
  <c r="D22" i="7"/>
  <c r="D20" i="7"/>
  <c r="D19" i="7"/>
  <c r="D16" i="7"/>
  <c r="D14" i="7"/>
  <c r="D10" i="7"/>
  <c r="C9" i="7"/>
  <c r="C50" i="7"/>
  <c r="C44" i="7"/>
  <c r="C42" i="7" s="1"/>
  <c r="C41" i="7" s="1"/>
  <c r="C39" i="7"/>
  <c r="C25" i="7"/>
  <c r="C21" i="7"/>
  <c r="C18" i="7"/>
  <c r="C15" i="7"/>
  <c r="C13" i="7"/>
  <c r="B9" i="7"/>
  <c r="B50" i="7"/>
  <c r="B42" i="7"/>
  <c r="B41" i="7" s="1"/>
  <c r="B39" i="7"/>
  <c r="B25" i="7"/>
  <c r="B21" i="7"/>
  <c r="B18" i="7"/>
  <c r="B15" i="7"/>
  <c r="B13" i="7"/>
  <c r="C12" i="7" l="1"/>
  <c r="D25" i="7"/>
  <c r="B17" i="7"/>
  <c r="D39" i="7"/>
  <c r="D21" i="7"/>
  <c r="D9" i="7"/>
  <c r="D50" i="7"/>
  <c r="D41" i="7"/>
  <c r="D15" i="7"/>
  <c r="D44" i="7"/>
  <c r="D42" i="7"/>
  <c r="D13" i="7"/>
  <c r="D18" i="7"/>
  <c r="C17" i="7"/>
  <c r="B12" i="7"/>
  <c r="D12" i="7" l="1"/>
  <c r="D17" i="7"/>
  <c r="B54" i="7"/>
  <c r="C54" i="7"/>
  <c r="D54" i="7" l="1"/>
</calcChain>
</file>

<file path=xl/sharedStrings.xml><?xml version="1.0" encoding="utf-8"?>
<sst xmlns="http://schemas.openxmlformats.org/spreadsheetml/2006/main" count="296" uniqueCount="129">
  <si>
    <t>รวมทั้งสิ้น</t>
  </si>
  <si>
    <t>2. แผนงานพื้นฐานด้านการสร้างความสามารถในการแข่งขัน</t>
  </si>
  <si>
    <t>คน</t>
  </si>
  <si>
    <t>กม.</t>
  </si>
  <si>
    <t>แห่ง</t>
  </si>
  <si>
    <t>รายการ</t>
  </si>
  <si>
    <t>ม.</t>
  </si>
  <si>
    <t>หน่วย
นับ</t>
  </si>
  <si>
    <t>ระยะเวลาดำเนินการ</t>
  </si>
  <si>
    <t xml:space="preserve">ปัญหา/อุปสรรค   </t>
  </si>
  <si>
    <r>
      <rPr>
        <b/>
        <sz val="16"/>
        <color theme="1"/>
        <rFont val="Cordia New"/>
        <family val="2"/>
      </rPr>
      <t>ข้อเสนอแนะ และแนวทางในการแก้ไข</t>
    </r>
    <r>
      <rPr>
        <sz val="16"/>
        <color theme="1"/>
        <rFont val="Cordia New"/>
        <family val="2"/>
      </rPr>
      <t xml:space="preserve">       </t>
    </r>
  </si>
  <si>
    <t>การเสนอคำขอสนับสนุนงบประมาณประจำปี จะต้องเป็นรายการที่มีความพร้อม ที่จะดำเนินการได้ทันที เมื่อได้รับการจัดสรรงบประมาณ</t>
  </si>
  <si>
    <t xml:space="preserve">1. แผนงานบุคลากรภาครัฐ
 </t>
  </si>
  <si>
    <t xml:space="preserve">    1.1 รายการบุคลากรภาครัฐ</t>
  </si>
  <si>
    <t xml:space="preserve">    2.1 ผลผลิตการพัฒนาบุคลากรด้านช่างให้กับองค์กรปกครองส่วนท้องถิ่น (อปท.)</t>
  </si>
  <si>
    <t xml:space="preserve">    2.1.1 กิจกรรมการส่งเสริมงานวิชาการด้านช่างให้กับ อปท.</t>
  </si>
  <si>
    <t>แผนงาน/ผลผลิต / โครงการ</t>
  </si>
  <si>
    <t>1 ต.ค.67 - 30 ก.ย.68</t>
  </si>
  <si>
    <t xml:space="preserve">    2.2.1 กิจกรรมอำนวยการและสนับสนุนการพัฒนาทางหลวงชนบท</t>
  </si>
  <si>
    <t>3. แผนงานยุทธศาสตร์เสริมสร้างประสิทธิภาพด้านการคมนาคม</t>
  </si>
  <si>
    <t xml:space="preserve">    2.2 ผลผลิตอำนวยการและสนับสนุนการดำเนินงาน</t>
  </si>
  <si>
    <t xml:space="preserve">    3.1 ผลผลิตโครงข่ายทางหลวงชนบทได้รับการพัฒนา</t>
  </si>
  <si>
    <t xml:space="preserve">    3.2 ผลผลิตโครงข่ายทางหลวงชนบทได้รับการบำรุงรักษา</t>
  </si>
  <si>
    <t xml:space="preserve">    3.2.1 กิจกรรมบำรุงรักษาทางหลวงชนบท</t>
  </si>
  <si>
    <t xml:space="preserve">    3.2.2 กิจกรรมแก้ไขปัญหาการสัญจรอย่างเร่งด่วน</t>
  </si>
  <si>
    <t xml:space="preserve">    3.3   ผลผลิตโครงข่ายทางหลวงชนบทมีความปลอดภัย</t>
  </si>
  <si>
    <t xml:space="preserve">    3.3.1 กิจกรรมอำนวยความปลอดภัยทางถนน</t>
  </si>
  <si>
    <t xml:space="preserve">    3.3.2 กิจกรรมป้องกันและอำนวยความปลอดภัยช่วงเทศกาล</t>
  </si>
  <si>
    <t xml:space="preserve">    3.3.3 กิจกรรม ขยายความกว้างสะพาน</t>
  </si>
  <si>
    <t xml:space="preserve">    3.3.4 กิจกรรม ปรับปรุงบริเวณคอขวดไหล่ทาง</t>
  </si>
  <si>
    <t xml:space="preserve">    3.3.5 กิจกรรม ไฟฟ้าแสงสว่างบริเวณเข้าสู่ทางแยกหลัก</t>
  </si>
  <si>
    <t xml:space="preserve">    3.3.6 กิจกรรม ยกระดับมาตรฐานความปลอดภัยทางถนน</t>
  </si>
  <si>
    <t xml:space="preserve">    3.3.7 กิจกรรม ปรับปรุงทางแยกและจุดต่อเชื่อม </t>
  </si>
  <si>
    <t xml:space="preserve">    3.3.8 กิจกรรม ปรับปรุงเรขาคณิตของทาง </t>
  </si>
  <si>
    <t xml:space="preserve">    3.3.9 กิจกรรม ปรับปรุงบริเวณย่านชุมชน</t>
  </si>
  <si>
    <t xml:space="preserve">    3.3.10 กิจกรรม ปรับปรุงจุดเสี่ยงจุดอันตราย</t>
  </si>
  <si>
    <t xml:space="preserve">    3.3.11 กิจกรรม เพิ่มประสิทธิภาพความปลอดภัย</t>
  </si>
  <si>
    <t xml:space="preserve">    3.3.12 กิจกรรม ก่อสร้างเพื่อบริหารจัดการลำดับชั้นทางหลวงและยกระดับความปลอดภัย</t>
  </si>
  <si>
    <t xml:space="preserve">    3.3.13 กิจกรรม ปรับปรุงทางเพื่อความปลอดภัย</t>
  </si>
  <si>
    <t xml:space="preserve">4. แผนงานบูรณาการสร้างรายได้จากการท่องเที่ยว </t>
  </si>
  <si>
    <t xml:space="preserve">    4.1 โครงการพัฒนาการท่องเที่ยวยั่งยืน</t>
  </si>
  <si>
    <t>5. แผนงานยุทธศาสตร์พัฒนาด้านคมนาคมและระบบโลจิสติกส์</t>
  </si>
  <si>
    <t xml:space="preserve">    5.1 โครงการพัฒนาทางและสะพานโครงข่ายทางหลวงชนบทสนับสนุนด้านคมนาคมและระบบโลจิสติกส์</t>
  </si>
  <si>
    <t xml:space="preserve">    5.1.1 กิจกรรมก่อสร้างโครงข่ายสะพาน</t>
  </si>
  <si>
    <t xml:space="preserve">    5.1.2 กิจกรรมก่อสร้างถนนและยกระดับชั้นทาง</t>
  </si>
  <si>
    <t xml:space="preserve">    5.1.3 กิจกรรมก่อสร้างเพื่อการเชื่อมต่อระบบขนส่ง</t>
  </si>
  <si>
    <t xml:space="preserve">    5.1.4 กิจกรรมก่อสร้างเพื่อการพัฒนาถนนผังเมือง</t>
  </si>
  <si>
    <t xml:space="preserve">    5.1.5 กิจกรรมก่อสร้างเพื่อการแก้ไขปัญหาจราจรในปริมณฑลและภูมิภาค</t>
  </si>
  <si>
    <t xml:space="preserve">    5.1.6 กิจกรรมพัฒนาและปรับปรุงทางและสะพานเพื่อสนับสนุนเส้นทางรถไฟทางคู่</t>
  </si>
  <si>
    <t xml:space="preserve">    5.1.7 กิจกรรมจัดกรรมสิทธิ์ที่ดินเพื่อสนับสนุนด้านคมนาคมและระบบโลจิสติกส์</t>
  </si>
  <si>
    <t>6. แผนงานบูรณาการเขตพัฒนาพิเศษภาคตะวันออก</t>
  </si>
  <si>
    <t xml:space="preserve">    6.1 โครงการพัฒนาทางหลวงชนบทเพื่อขับเคลื่อนเขตพัฒนาพิเศษภาคตะวันออก  (EEC)</t>
  </si>
  <si>
    <t>12</t>
  </si>
  <si>
    <t>1</t>
  </si>
  <si>
    <t>65</t>
  </si>
  <si>
    <t>11</t>
  </si>
  <si>
    <t>61</t>
  </si>
  <si>
    <t>17</t>
  </si>
  <si>
    <t>54</t>
  </si>
  <si>
    <t>23</t>
  </si>
  <si>
    <t>40</t>
  </si>
  <si>
    <t>15</t>
  </si>
  <si>
    <t>20</t>
  </si>
  <si>
    <t>6</t>
  </si>
  <si>
    <t>33</t>
  </si>
  <si>
    <t>4</t>
  </si>
  <si>
    <t>942</t>
  </si>
  <si>
    <t>265</t>
  </si>
  <si>
    <t>77</t>
  </si>
  <si>
    <t>25</t>
  </si>
  <si>
    <t>2</t>
  </si>
  <si>
    <t>840</t>
  </si>
  <si>
    <t>139</t>
  </si>
  <si>
    <t>17,693</t>
  </si>
  <si>
    <t>213.295</t>
  </si>
  <si>
    <t>168.775</t>
  </si>
  <si>
    <t>สายทาง</t>
  </si>
  <si>
    <t>9</t>
  </si>
  <si>
    <t>38</t>
  </si>
  <si>
    <t>35</t>
  </si>
  <si>
    <t>797.202</t>
  </si>
  <si>
    <t>42.744</t>
  </si>
  <si>
    <t>56.284</t>
  </si>
  <si>
    <t>47.979</t>
  </si>
  <si>
    <t>55.82</t>
  </si>
  <si>
    <t>34.700</t>
  </si>
  <si>
    <t>69.715</t>
  </si>
  <si>
    <t>61.312</t>
  </si>
  <si>
    <t>13.52</t>
  </si>
  <si>
    <t>59.409</t>
  </si>
  <si>
    <t>51.092</t>
  </si>
  <si>
    <t>33.32</t>
  </si>
  <si>
    <t>451</t>
  </si>
  <si>
    <t>ยังไม่พบปัญหา/อุปสรรค ที่ทำให้ไม่สามารถดำเนินโครงการต่อได้</t>
  </si>
  <si>
    <t>คิดเป็น
ร้อยละ</t>
  </si>
  <si>
    <t>ผลการเบิกจ่าย
 ณ 31 มี.ค. 68
(ลบ.)</t>
  </si>
  <si>
    <t>งบประมาณ
ที่ได้รับอนุมัติ
(ลบ.)</t>
  </si>
  <si>
    <t xml:space="preserve">    3.1.2 กิจกรรมพัฒนาสะพานขนาดกลาง </t>
  </si>
  <si>
    <t xml:space="preserve">    3.1.1 กิจกรรมยกระดับมาตรฐานทาง </t>
  </si>
  <si>
    <t>ตัวชี้วัด</t>
  </si>
  <si>
    <t>ระยะทางที่ก่อสร้างแล้วเสร็จ</t>
  </si>
  <si>
    <t>ความยาวสะพานที่ก่อสร้างแล้วเสร็จ</t>
  </si>
  <si>
    <t>ระยะทางโครงข่ายทางหลวงชนบทที่บำรุงรักษา</t>
  </si>
  <si>
    <t>อำนวยความปลอดภัยและปรับปรุงแก้ไขบริเวณเสี่ยงอันตรายแล้วเสร็จ</t>
  </si>
  <si>
    <t>ระยะทางที่ดำเนินการก่อสร้าง</t>
  </si>
  <si>
    <t>สะพานที่ดำเนินการก่อสร้าง</t>
  </si>
  <si>
    <t>ระยะทางที่ดำเนินการแล้วเสร็จ</t>
  </si>
  <si>
    <t>สายทางที่ได้รับการจัดกรรมสิทธ์ที่ดิน</t>
  </si>
  <si>
    <t xml:space="preserve">    6.2.2 จัดกรรมสิทธิ์ที่ดินเพื่อสนับสนุนเขตเศรษฐกิจพิเศษภาคตะวันออก (EEC)</t>
  </si>
  <si>
    <t xml:space="preserve">    6.2.1 ก่อสร้างเพื่อสนับสนุนเขตเศรษฐกิจพิเศษภาคตะวันออก</t>
  </si>
  <si>
    <t>อยู่ระหว่างดำเนินการ</t>
  </si>
  <si>
    <t>สถานะการดำเนินการ</t>
  </si>
  <si>
    <t xml:space="preserve">    3.2.3 กิจกรรมอำนวยการและสนับสนุนการบำรุงรักษาทางหลวงชนบท</t>
  </si>
  <si>
    <t>จำนวนบุคลากรที่เข้าฝึกอบรม</t>
  </si>
  <si>
    <r>
      <t xml:space="preserve">   </t>
    </r>
    <r>
      <rPr>
        <sz val="16"/>
        <rFont val="TH SarabunPSK"/>
        <family val="2"/>
      </rPr>
      <t xml:space="preserve"> 1.1.1 กิจกรรม ค่าใช้จ่ายบุคลากรภาครัฐ</t>
    </r>
  </si>
  <si>
    <t>ร้อยละ</t>
  </si>
  <si>
    <t>ระดับความพึงพอใจในด้านคุณภาพชีวิตของบุคลากร</t>
  </si>
  <si>
    <t>ผลการดำเนินงาน</t>
  </si>
  <si>
    <t>ระยะทาง และความยาวสะพานที่ก่อสร้างแล้วเสร็จ</t>
  </si>
  <si>
    <t xml:space="preserve">ระยะทาง และความยาวสะพานที่ก่อสร้างแล้วเสร็จ </t>
  </si>
  <si>
    <t>ทางที่ดำเนินการก่อสร้าง และจัดกรรมสิทธ์ที่ดิน</t>
  </si>
  <si>
    <t>ทางและสะพานที่ดำเนินการก่อสร้าง และการจัดกรรมสิทธ์ที่ดิน</t>
  </si>
  <si>
    <t>ทุกตัวชี้วัด</t>
  </si>
  <si>
    <t>จำแนกตามแผนงาน/ผลผลิต/โครงการ (รายจ่ายประจำและรายจ่ายลงทุน) ณ วันที่ 31 มีนาคม 2568</t>
  </si>
  <si>
    <t>แผนฯ
(ปริมาณงาน ทั้งสิ้น)</t>
  </si>
  <si>
    <t>ผลฯ
 ณ 31 มี.ค. 68</t>
  </si>
  <si>
    <t xml:space="preserve">แผนและความก้าวหน้าในการดำเนินงานและการใช้งบประมาณประจำปี พ.ศ. 2568
</t>
  </si>
  <si>
    <t>ระยะเวลาดำเนินงานแล้วเสร็จตามแผนการดำเนินงานที่กำหนด</t>
  </si>
  <si>
    <t>ระยะทางที่บำรุงรักษา และระยะเวลาดำเนินงานแล้วเสร็จตามแผนการดำเนินงานที่กำหนด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</si>
</sst>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00"/>
    <numFmt numFmtId="189" formatCode="_-* #,##0.000_-;\-* #,##0.000_-;_-* &quot;-&quot;??_-;_-@_-"/>
    <numFmt numFmtId="190" formatCode="_-* #,##0.0000_-;\-* #,##0.000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4"/>
      <name val="AngsanaUPC"/>
      <family val="1"/>
    </font>
    <font>
      <sz val="14"/>
      <name val="AngsanaUPC"/>
      <family val="1"/>
      <charset val="222"/>
    </font>
    <font>
      <sz val="11"/>
      <color indexed="8"/>
      <name val="Calibri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187" fontId="7" fillId="0" borderId="0" applyFont="0" applyFill="0" applyBorder="0" applyAlignment="0" applyProtection="0"/>
    <xf numFmtId="0" fontId="8" fillId="0" borderId="0"/>
    <xf numFmtId="187" fontId="7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/>
    <xf numFmtId="43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9" fillId="0" borderId="0" xfId="2" applyFont="1"/>
    <xf numFmtId="188" fontId="9" fillId="0" borderId="0" xfId="2" applyNumberFormat="1" applyFont="1"/>
    <xf numFmtId="0" fontId="11" fillId="3" borderId="1" xfId="6" applyFont="1" applyFill="1" applyBorder="1" applyAlignment="1">
      <alignment horizontal="center" vertical="center" wrapText="1"/>
    </xf>
    <xf numFmtId="188" fontId="11" fillId="3" borderId="1" xfId="2" applyNumberFormat="1" applyFont="1" applyFill="1" applyBorder="1" applyAlignment="1">
      <alignment vertical="top" wrapText="1"/>
    </xf>
    <xf numFmtId="2" fontId="11" fillId="3" borderId="1" xfId="2" applyNumberFormat="1" applyFont="1" applyFill="1" applyBorder="1" applyAlignment="1">
      <alignment vertical="top" wrapText="1"/>
    </xf>
    <xf numFmtId="0" fontId="11" fillId="2" borderId="1" xfId="6" applyFont="1" applyFill="1" applyBorder="1" applyAlignment="1">
      <alignment horizontal="left" vertical="top" wrapText="1"/>
    </xf>
    <xf numFmtId="188" fontId="11" fillId="2" borderId="1" xfId="2" applyNumberFormat="1" applyFont="1" applyFill="1" applyBorder="1" applyAlignment="1">
      <alignment vertical="top" wrapText="1"/>
    </xf>
    <xf numFmtId="2" fontId="11" fillId="2" borderId="1" xfId="2" applyNumberFormat="1" applyFont="1" applyFill="1" applyBorder="1" applyAlignment="1">
      <alignment vertical="top" wrapText="1"/>
    </xf>
    <xf numFmtId="0" fontId="12" fillId="0" borderId="1" xfId="6" applyFont="1" applyBorder="1" applyAlignment="1">
      <alignment vertical="top" wrapText="1"/>
    </xf>
    <xf numFmtId="188" fontId="12" fillId="0" borderId="1" xfId="2" applyNumberFormat="1" applyFont="1" applyBorder="1" applyAlignment="1">
      <alignment vertical="center" wrapText="1"/>
    </xf>
    <xf numFmtId="189" fontId="13" fillId="0" borderId="1" xfId="1" applyNumberFormat="1" applyFont="1" applyBorder="1" applyAlignment="1">
      <alignment horizontal="center"/>
    </xf>
    <xf numFmtId="2" fontId="11" fillId="2" borderId="1" xfId="2" applyNumberFormat="1" applyFont="1" applyFill="1" applyBorder="1" applyAlignment="1">
      <alignment horizontal="center" vertical="center" wrapText="1"/>
    </xf>
    <xf numFmtId="190" fontId="13" fillId="0" borderId="1" xfId="1" applyNumberFormat="1" applyFont="1" applyBorder="1" applyAlignment="1">
      <alignment vertical="top"/>
    </xf>
    <xf numFmtId="188" fontId="12" fillId="0" borderId="0" xfId="2" applyNumberFormat="1" applyFont="1" applyAlignment="1">
      <alignment vertical="center" wrapText="1"/>
    </xf>
    <xf numFmtId="4" fontId="12" fillId="0" borderId="1" xfId="2" applyNumberFormat="1" applyFont="1" applyBorder="1" applyAlignment="1">
      <alignment vertical="center" wrapText="1"/>
    </xf>
    <xf numFmtId="188" fontId="2" fillId="0" borderId="0" xfId="0" applyNumberFormat="1" applyFont="1"/>
    <xf numFmtId="188" fontId="2" fillId="0" borderId="0" xfId="0" applyNumberFormat="1" applyFont="1" applyAlignment="1">
      <alignment horizontal="left" vertical="center"/>
    </xf>
    <xf numFmtId="0" fontId="10" fillId="0" borderId="0" xfId="2" applyFont="1" applyAlignment="1">
      <alignment horizontal="right"/>
    </xf>
    <xf numFmtId="2" fontId="11" fillId="3" borderId="1" xfId="2" applyNumberFormat="1" applyFont="1" applyFill="1" applyBorder="1" applyAlignment="1">
      <alignment horizontal="center" vertical="top" wrapText="1"/>
    </xf>
    <xf numFmtId="43" fontId="2" fillId="6" borderId="1" xfId="0" applyNumberFormat="1" applyFont="1" applyFill="1" applyBorder="1" applyAlignment="1">
      <alignment horizontal="center" vertical="top"/>
    </xf>
    <xf numFmtId="188" fontId="11" fillId="6" borderId="1" xfId="2" applyNumberFormat="1" applyFont="1" applyFill="1" applyBorder="1" applyAlignment="1">
      <alignment vertical="center" wrapText="1"/>
    </xf>
    <xf numFmtId="4" fontId="11" fillId="6" borderId="1" xfId="2" applyNumberFormat="1" applyFont="1" applyFill="1" applyBorder="1" applyAlignment="1">
      <alignment vertical="center" wrapText="1"/>
    </xf>
    <xf numFmtId="0" fontId="11" fillId="6" borderId="1" xfId="6" applyFont="1" applyFill="1" applyBorder="1" applyAlignment="1">
      <alignment vertical="top" wrapText="1"/>
    </xf>
    <xf numFmtId="188" fontId="12" fillId="6" borderId="1" xfId="2" applyNumberFormat="1" applyFont="1" applyFill="1" applyBorder="1" applyAlignment="1">
      <alignment vertical="center" wrapText="1"/>
    </xf>
    <xf numFmtId="4" fontId="12" fillId="6" borderId="1" xfId="2" applyNumberFormat="1" applyFont="1" applyFill="1" applyBorder="1" applyAlignment="1">
      <alignment vertical="center" wrapText="1"/>
    </xf>
    <xf numFmtId="2" fontId="11" fillId="2" borderId="1" xfId="2" applyNumberFormat="1" applyFont="1" applyFill="1" applyBorder="1" applyAlignment="1">
      <alignment horizontal="center" vertical="top" wrapText="1"/>
    </xf>
    <xf numFmtId="4" fontId="11" fillId="6" borderId="1" xfId="2" applyNumberFormat="1" applyFont="1" applyFill="1" applyBorder="1" applyAlignment="1">
      <alignment horizontal="center" vertical="center" wrapText="1"/>
    </xf>
    <xf numFmtId="4" fontId="12" fillId="6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right" vertical="top"/>
    </xf>
    <xf numFmtId="43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2" fillId="0" borderId="1" xfId="2" applyNumberFormat="1" applyFont="1" applyBorder="1" applyAlignment="1">
      <alignment horizontal="right" vertical="top"/>
    </xf>
    <xf numFmtId="49" fontId="12" fillId="0" borderId="1" xfId="2" applyNumberFormat="1" applyFont="1" applyBorder="1" applyAlignment="1">
      <alignment horizontal="center" vertical="top"/>
    </xf>
    <xf numFmtId="49" fontId="9" fillId="0" borderId="0" xfId="2" applyNumberFormat="1" applyFont="1"/>
    <xf numFmtId="2" fontId="11" fillId="3" borderId="1" xfId="2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4" fontId="12" fillId="6" borderId="1" xfId="2" applyNumberFormat="1" applyFont="1" applyFill="1" applyBorder="1" applyAlignment="1">
      <alignment horizontal="center" vertical="top" wrapText="1"/>
    </xf>
    <xf numFmtId="0" fontId="11" fillId="5" borderId="1" xfId="6" applyFont="1" applyFill="1" applyBorder="1" applyAlignment="1">
      <alignment vertical="top" wrapText="1"/>
    </xf>
    <xf numFmtId="188" fontId="11" fillId="5" borderId="1" xfId="2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vertical="center" wrapText="1"/>
    </xf>
    <xf numFmtId="4" fontId="13" fillId="5" borderId="1" xfId="2" applyNumberFormat="1" applyFont="1" applyFill="1" applyBorder="1" applyAlignment="1">
      <alignment vertical="center" wrapText="1"/>
    </xf>
    <xf numFmtId="4" fontId="12" fillId="5" borderId="1" xfId="2" applyNumberFormat="1" applyFont="1" applyFill="1" applyBorder="1" applyAlignment="1">
      <alignment vertical="center" wrapText="1"/>
    </xf>
    <xf numFmtId="4" fontId="12" fillId="5" borderId="1" xfId="2" applyNumberFormat="1" applyFont="1" applyFill="1" applyBorder="1" applyAlignment="1">
      <alignment horizontal="center" vertical="top" wrapText="1"/>
    </xf>
    <xf numFmtId="4" fontId="12" fillId="5" borderId="1" xfId="2" applyNumberFormat="1" applyFont="1" applyFill="1" applyBorder="1" applyAlignment="1">
      <alignment horizontal="center" vertical="center" wrapText="1"/>
    </xf>
    <xf numFmtId="4" fontId="12" fillId="5" borderId="1" xfId="2" applyNumberFormat="1" applyFont="1" applyFill="1" applyBorder="1" applyAlignment="1">
      <alignment horizontal="right" vertical="top" wrapText="1"/>
    </xf>
    <xf numFmtId="4" fontId="11" fillId="6" borderId="1" xfId="2" applyNumberFormat="1" applyFont="1" applyFill="1" applyBorder="1" applyAlignment="1">
      <alignment horizontal="center" vertical="top" wrapText="1"/>
    </xf>
    <xf numFmtId="49" fontId="12" fillId="5" borderId="1" xfId="2" applyNumberFormat="1" applyFont="1" applyFill="1" applyBorder="1" applyAlignment="1">
      <alignment horizontal="right" vertical="top"/>
    </xf>
    <xf numFmtId="0" fontId="12" fillId="0" borderId="1" xfId="6" applyFont="1" applyBorder="1" applyAlignment="1">
      <alignment vertical="top"/>
    </xf>
    <xf numFmtId="0" fontId="12" fillId="6" borderId="1" xfId="6" applyFont="1" applyFill="1" applyBorder="1" applyAlignment="1">
      <alignment vertical="top"/>
    </xf>
    <xf numFmtId="0" fontId="15" fillId="0" borderId="0" xfId="2" applyFont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1" fillId="4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0" fillId="0" borderId="3" xfId="2" applyFont="1" applyBorder="1" applyAlignment="1">
      <alignment horizontal="right"/>
    </xf>
    <xf numFmtId="4" fontId="9" fillId="0" borderId="0" xfId="2" applyNumberFormat="1" applyFont="1"/>
    <xf numFmtId="2" fontId="9" fillId="0" borderId="0" xfId="2" applyNumberFormat="1" applyFont="1"/>
  </cellXfs>
  <cellStyles count="9">
    <cellStyle name="Comma 2" xfId="5" xr:uid="{00000000-0005-0000-0000-000001000000}"/>
    <cellStyle name="Normal 10 2" xfId="6" xr:uid="{25DF9312-EDBD-4F66-B097-587B90EC347F}"/>
    <cellStyle name="Normal 2" xfId="2" xr:uid="{00000000-0005-0000-0000-000003000000}"/>
    <cellStyle name="Normal 3" xfId="4" xr:uid="{00000000-0005-0000-0000-000004000000}"/>
    <cellStyle name="Normal 4" xfId="3" xr:uid="{00000000-0005-0000-0000-000005000000}"/>
    <cellStyle name="จุลภาค" xfId="1" builtinId="3"/>
    <cellStyle name="จุลภาค 2" xfId="7" xr:uid="{1B54F28D-E7B0-4282-ADFC-30C1554D2EB6}"/>
    <cellStyle name="ปกติ" xfId="0" builtinId="0"/>
    <cellStyle name="ปกติ 4" xfId="8" xr:uid="{AB9B418C-1CD5-4206-B2C0-3E0776FBBCCF}"/>
  </cellStyles>
  <dxfs count="0"/>
  <tableStyles count="0" defaultTableStyle="TableStyleMedium2" defaultPivotStyle="PivotStyleLight16"/>
  <colors>
    <mruColors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D52B-F631-428F-8230-1969BCFB4F7B}">
  <sheetPr>
    <tabColor rgb="FF92D050"/>
  </sheetPr>
  <dimension ref="A2:Q61"/>
  <sheetViews>
    <sheetView tabSelected="1" zoomScale="70" zoomScaleNormal="70" zoomScaleSheetLayoutView="112" workbookViewId="0">
      <selection activeCell="A6" sqref="A6:A8"/>
    </sheetView>
  </sheetViews>
  <sheetFormatPr defaultColWidth="9.09765625" defaultRowHeight="18"/>
  <cols>
    <col min="1" max="1" width="75.3984375" style="4" customWidth="1"/>
    <col min="2" max="2" width="15.3984375" style="4" customWidth="1"/>
    <col min="3" max="3" width="14.69921875" style="4" customWidth="1"/>
    <col min="4" max="4" width="10.09765625" style="4" customWidth="1"/>
    <col min="5" max="5" width="64.8984375" style="4" customWidth="1"/>
    <col min="6" max="6" width="16.3984375" style="4" customWidth="1"/>
    <col min="7" max="7" width="16.19921875" style="4" customWidth="1"/>
    <col min="8" max="8" width="11.8984375" style="4" customWidth="1"/>
    <col min="9" max="9" width="17.69921875" style="4" customWidth="1"/>
    <col min="10" max="10" width="24.3984375" style="4" customWidth="1"/>
    <col min="11" max="16384" width="9.09765625" style="4"/>
  </cols>
  <sheetData>
    <row r="2" spans="1:14" ht="29.4" customHeight="1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</row>
    <row r="3" spans="1:14" ht="29.4" customHeight="1">
      <c r="A3" s="53" t="s">
        <v>123</v>
      </c>
      <c r="B3" s="53"/>
      <c r="C3" s="53"/>
      <c r="D3" s="53"/>
      <c r="E3" s="53"/>
      <c r="F3" s="53"/>
      <c r="G3" s="53"/>
      <c r="H3" s="53"/>
      <c r="I3" s="53"/>
      <c r="J3" s="53"/>
    </row>
    <row r="4" spans="1:14" ht="25.2" customHeight="1" thickBot="1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4" ht="19.5" customHeight="1">
      <c r="C5" s="58"/>
      <c r="D5" s="58"/>
      <c r="E5" s="21"/>
      <c r="F5" s="21"/>
      <c r="G5" s="21"/>
      <c r="H5" s="21"/>
      <c r="I5" s="21"/>
    </row>
    <row r="6" spans="1:14" ht="42" customHeight="1">
      <c r="A6" s="55" t="s">
        <v>16</v>
      </c>
      <c r="B6" s="55" t="s">
        <v>96</v>
      </c>
      <c r="C6" s="55" t="s">
        <v>95</v>
      </c>
      <c r="D6" s="55" t="s">
        <v>94</v>
      </c>
      <c r="E6" s="55" t="s">
        <v>99</v>
      </c>
      <c r="F6" s="55" t="s">
        <v>117</v>
      </c>
      <c r="G6" s="55"/>
      <c r="H6" s="55"/>
      <c r="I6" s="55"/>
      <c r="J6" s="55" t="s">
        <v>8</v>
      </c>
    </row>
    <row r="7" spans="1:14" ht="21" customHeight="1">
      <c r="A7" s="55"/>
      <c r="B7" s="55"/>
      <c r="C7" s="55"/>
      <c r="D7" s="55"/>
      <c r="E7" s="55"/>
      <c r="F7" s="55" t="s">
        <v>124</v>
      </c>
      <c r="G7" s="55" t="s">
        <v>125</v>
      </c>
      <c r="H7" s="55" t="s">
        <v>7</v>
      </c>
      <c r="I7" s="55" t="s">
        <v>111</v>
      </c>
      <c r="J7" s="55"/>
    </row>
    <row r="8" spans="1:14" ht="46.2" customHeight="1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4" ht="26.25" customHeight="1">
      <c r="A9" s="9" t="s">
        <v>12</v>
      </c>
      <c r="B9" s="10">
        <f>+B10</f>
        <v>1412.8098999999997</v>
      </c>
      <c r="C9" s="10">
        <f>+C10</f>
        <v>700.02581680999992</v>
      </c>
      <c r="D9" s="11">
        <f t="shared" ref="D9:D54" si="0">+C9/B9*100</f>
        <v>49.548479014055609</v>
      </c>
      <c r="E9" s="11" t="s">
        <v>116</v>
      </c>
      <c r="F9" s="11">
        <v>100</v>
      </c>
      <c r="G9" s="11">
        <v>100</v>
      </c>
      <c r="H9" s="29" t="s">
        <v>115</v>
      </c>
      <c r="I9" s="29" t="s">
        <v>110</v>
      </c>
      <c r="J9" s="15" t="s">
        <v>17</v>
      </c>
    </row>
    <row r="10" spans="1:14" ht="25.5" customHeight="1">
      <c r="A10" s="26" t="s">
        <v>13</v>
      </c>
      <c r="B10" s="24">
        <f>B11</f>
        <v>1412.8098999999997</v>
      </c>
      <c r="C10" s="24">
        <f>C11</f>
        <v>700.02581680999992</v>
      </c>
      <c r="D10" s="25">
        <f t="shared" si="0"/>
        <v>49.548479014055609</v>
      </c>
      <c r="E10" s="28" t="s">
        <v>116</v>
      </c>
      <c r="F10" s="28">
        <v>100</v>
      </c>
      <c r="G10" s="28">
        <v>100</v>
      </c>
      <c r="H10" s="40" t="s">
        <v>115</v>
      </c>
      <c r="I10" s="31" t="s">
        <v>110</v>
      </c>
      <c r="J10" s="23" t="s">
        <v>17</v>
      </c>
    </row>
    <row r="11" spans="1:14" ht="25.5" customHeight="1">
      <c r="A11" s="41" t="s">
        <v>114</v>
      </c>
      <c r="B11" s="42">
        <v>1412.8098999999997</v>
      </c>
      <c r="C11" s="42">
        <v>700.02581680999992</v>
      </c>
      <c r="D11" s="43">
        <f t="shared" si="0"/>
        <v>49.548479014055609</v>
      </c>
      <c r="E11" s="44" t="s">
        <v>116</v>
      </c>
      <c r="F11" s="45">
        <v>100</v>
      </c>
      <c r="G11" s="45">
        <v>100</v>
      </c>
      <c r="H11" s="46" t="s">
        <v>115</v>
      </c>
      <c r="I11" s="47" t="s">
        <v>110</v>
      </c>
      <c r="J11" s="2" t="s">
        <v>17</v>
      </c>
    </row>
    <row r="12" spans="1:14" ht="26.25" customHeight="1">
      <c r="A12" s="9" t="s">
        <v>1</v>
      </c>
      <c r="B12" s="10">
        <f>+B13+B15</f>
        <v>717.11847000000012</v>
      </c>
      <c r="C12" s="10">
        <f>+C13+C15</f>
        <v>78.497250080000001</v>
      </c>
      <c r="D12" s="11">
        <f t="shared" si="0"/>
        <v>10.946203920811017</v>
      </c>
      <c r="E12" s="11" t="s">
        <v>113</v>
      </c>
      <c r="F12" s="11">
        <v>100</v>
      </c>
      <c r="G12" s="11">
        <v>16.54</v>
      </c>
      <c r="H12" s="29" t="s">
        <v>115</v>
      </c>
      <c r="I12" s="29" t="s">
        <v>110</v>
      </c>
      <c r="J12" s="15" t="s">
        <v>17</v>
      </c>
    </row>
    <row r="13" spans="1:14" ht="25.5" customHeight="1">
      <c r="A13" s="26" t="s">
        <v>14</v>
      </c>
      <c r="B13" s="24">
        <f>SUM(B14)</f>
        <v>2.6154000000000002</v>
      </c>
      <c r="C13" s="24">
        <f>SUM(C14)</f>
        <v>0.71735000000000004</v>
      </c>
      <c r="D13" s="25">
        <f t="shared" si="0"/>
        <v>27.427926894547678</v>
      </c>
      <c r="E13" s="25" t="s">
        <v>113</v>
      </c>
      <c r="F13" s="25">
        <v>100</v>
      </c>
      <c r="G13" s="25">
        <v>16.54</v>
      </c>
      <c r="H13" s="30" t="s">
        <v>115</v>
      </c>
      <c r="I13" s="30" t="s">
        <v>110</v>
      </c>
      <c r="J13" s="23" t="s">
        <v>17</v>
      </c>
    </row>
    <row r="14" spans="1:14" ht="25.5" customHeight="1">
      <c r="A14" s="12" t="s">
        <v>15</v>
      </c>
      <c r="B14" s="13">
        <v>2.6154000000000002</v>
      </c>
      <c r="C14" s="13">
        <v>0.71735000000000004</v>
      </c>
      <c r="D14" s="18">
        <f t="shared" si="0"/>
        <v>27.427926894547678</v>
      </c>
      <c r="E14" s="18" t="s">
        <v>113</v>
      </c>
      <c r="F14" s="35" t="s">
        <v>71</v>
      </c>
      <c r="G14" s="35" t="s">
        <v>72</v>
      </c>
      <c r="H14" s="33" t="s">
        <v>2</v>
      </c>
      <c r="I14" s="33" t="s">
        <v>110</v>
      </c>
      <c r="J14" s="2" t="s">
        <v>17</v>
      </c>
      <c r="M14" s="37"/>
      <c r="N14" s="37"/>
    </row>
    <row r="15" spans="1:14" ht="39" customHeight="1">
      <c r="A15" s="26" t="s">
        <v>20</v>
      </c>
      <c r="B15" s="24">
        <f>SUM(B16:B16)</f>
        <v>714.50307000000009</v>
      </c>
      <c r="C15" s="24">
        <f>SUM(C16:C16)</f>
        <v>77.779900080000004</v>
      </c>
      <c r="D15" s="25">
        <f t="shared" si="0"/>
        <v>10.885873461677358</v>
      </c>
      <c r="E15" s="25" t="s">
        <v>127</v>
      </c>
      <c r="F15" s="25">
        <v>100</v>
      </c>
      <c r="G15" s="25">
        <v>100</v>
      </c>
      <c r="H15" s="30" t="s">
        <v>115</v>
      </c>
      <c r="I15" s="30" t="s">
        <v>110</v>
      </c>
      <c r="J15" s="23" t="s">
        <v>17</v>
      </c>
    </row>
    <row r="16" spans="1:14" ht="42" customHeight="1">
      <c r="A16" s="12" t="s">
        <v>18</v>
      </c>
      <c r="B16" s="13">
        <v>714.50307000000009</v>
      </c>
      <c r="C16" s="13">
        <v>77.779900080000004</v>
      </c>
      <c r="D16" s="18">
        <f t="shared" si="0"/>
        <v>10.885873461677358</v>
      </c>
      <c r="E16" s="44" t="s">
        <v>127</v>
      </c>
      <c r="F16" s="48">
        <v>100</v>
      </c>
      <c r="G16" s="48">
        <v>100</v>
      </c>
      <c r="H16" s="46" t="s">
        <v>115</v>
      </c>
      <c r="I16" s="46" t="s">
        <v>110</v>
      </c>
      <c r="J16" s="2" t="s">
        <v>17</v>
      </c>
    </row>
    <row r="17" spans="1:17" ht="25.5" customHeight="1">
      <c r="A17" s="9" t="s">
        <v>19</v>
      </c>
      <c r="B17" s="10">
        <f>+B18+B21+B25</f>
        <v>29916.130099999998</v>
      </c>
      <c r="C17" s="10">
        <f>+C18+C21+C25</f>
        <v>7101.0986779800014</v>
      </c>
      <c r="D17" s="11">
        <f t="shared" si="0"/>
        <v>23.736688716900591</v>
      </c>
      <c r="E17" s="11" t="s">
        <v>119</v>
      </c>
      <c r="F17" s="11">
        <v>100</v>
      </c>
      <c r="G17" s="11">
        <v>30.95</v>
      </c>
      <c r="H17" s="29" t="s">
        <v>115</v>
      </c>
      <c r="I17" s="29" t="s">
        <v>110</v>
      </c>
      <c r="J17" s="15" t="s">
        <v>17</v>
      </c>
      <c r="M17" s="59"/>
      <c r="N17" s="60"/>
    </row>
    <row r="18" spans="1:17" ht="25.5" customHeight="1">
      <c r="A18" s="26" t="s">
        <v>21</v>
      </c>
      <c r="B18" s="24">
        <f>SUM(B19:B20)</f>
        <v>1541.1024000000002</v>
      </c>
      <c r="C18" s="24">
        <f>SUM(C19:C20)</f>
        <v>369.87000073000036</v>
      </c>
      <c r="D18" s="25">
        <f t="shared" si="0"/>
        <v>24.000352003215379</v>
      </c>
      <c r="E18" s="25" t="s">
        <v>118</v>
      </c>
      <c r="F18" s="25">
        <v>100</v>
      </c>
      <c r="G18" s="25">
        <v>1.33</v>
      </c>
      <c r="H18" s="30" t="s">
        <v>115</v>
      </c>
      <c r="I18" s="30" t="s">
        <v>110</v>
      </c>
      <c r="J18" s="23" t="s">
        <v>17</v>
      </c>
    </row>
    <row r="19" spans="1:17" ht="25.5" customHeight="1">
      <c r="A19" s="12" t="s">
        <v>98</v>
      </c>
      <c r="B19" s="13">
        <v>1405.9614000000001</v>
      </c>
      <c r="C19" s="13">
        <v>352.37190956000035</v>
      </c>
      <c r="D19" s="18">
        <f t="shared" si="0"/>
        <v>25.062701547851908</v>
      </c>
      <c r="E19" s="18" t="s">
        <v>100</v>
      </c>
      <c r="F19" s="35" t="s">
        <v>91</v>
      </c>
      <c r="G19" s="32">
        <v>0</v>
      </c>
      <c r="H19" s="33" t="s">
        <v>3</v>
      </c>
      <c r="I19" s="33" t="s">
        <v>110</v>
      </c>
      <c r="J19" s="2" t="s">
        <v>17</v>
      </c>
      <c r="M19" s="37"/>
      <c r="N19" s="37"/>
    </row>
    <row r="20" spans="1:17" ht="25.5" customHeight="1">
      <c r="A20" s="12" t="s">
        <v>97</v>
      </c>
      <c r="B20" s="13">
        <v>135.14099999999999</v>
      </c>
      <c r="C20" s="13">
        <v>17.498091170000002</v>
      </c>
      <c r="D20" s="18">
        <f t="shared" si="0"/>
        <v>12.948025521492371</v>
      </c>
      <c r="E20" s="18" t="s">
        <v>101</v>
      </c>
      <c r="F20" s="35" t="s">
        <v>92</v>
      </c>
      <c r="G20" s="35" t="s">
        <v>52</v>
      </c>
      <c r="H20" s="34" t="s">
        <v>6</v>
      </c>
      <c r="I20" s="34" t="s">
        <v>110</v>
      </c>
      <c r="J20" s="2" t="s">
        <v>17</v>
      </c>
      <c r="L20" s="37"/>
      <c r="M20" s="37"/>
      <c r="N20" s="37"/>
    </row>
    <row r="21" spans="1:17" ht="25.5" customHeight="1">
      <c r="A21" s="26" t="s">
        <v>22</v>
      </c>
      <c r="B21" s="24">
        <f>SUM(B22:B24)</f>
        <v>19195.941999999999</v>
      </c>
      <c r="C21" s="24">
        <f>SUM(C22:C24)</f>
        <v>5290.9116871900014</v>
      </c>
      <c r="D21" s="25">
        <f t="shared" si="0"/>
        <v>27.562657186555377</v>
      </c>
      <c r="E21" s="25" t="s">
        <v>128</v>
      </c>
      <c r="F21" s="25">
        <v>100</v>
      </c>
      <c r="G21" s="25">
        <v>78.45</v>
      </c>
      <c r="H21" s="49" t="s">
        <v>115</v>
      </c>
      <c r="I21" s="30" t="s">
        <v>110</v>
      </c>
      <c r="J21" s="23" t="s">
        <v>17</v>
      </c>
    </row>
    <row r="22" spans="1:17" ht="25.5" customHeight="1">
      <c r="A22" s="12" t="s">
        <v>23</v>
      </c>
      <c r="B22" s="13">
        <v>19032.965199999999</v>
      </c>
      <c r="C22" s="13">
        <v>5206.5341047700012</v>
      </c>
      <c r="D22" s="18">
        <f t="shared" si="0"/>
        <v>27.355349258821747</v>
      </c>
      <c r="E22" s="18" t="s">
        <v>102</v>
      </c>
      <c r="F22" s="14">
        <v>50022.934999999998</v>
      </c>
      <c r="G22" s="35" t="s">
        <v>73</v>
      </c>
      <c r="H22" s="36" t="s">
        <v>3</v>
      </c>
      <c r="I22" s="47" t="s">
        <v>110</v>
      </c>
      <c r="J22" s="2" t="s">
        <v>17</v>
      </c>
      <c r="M22" s="37"/>
      <c r="N22" s="37"/>
    </row>
    <row r="23" spans="1:17" ht="25.5" customHeight="1">
      <c r="A23" s="12" t="s">
        <v>24</v>
      </c>
      <c r="B23" s="13">
        <v>100</v>
      </c>
      <c r="C23" s="13">
        <v>20.93313388</v>
      </c>
      <c r="D23" s="18">
        <f t="shared" si="0"/>
        <v>20.93313388</v>
      </c>
      <c r="E23" s="44" t="s">
        <v>127</v>
      </c>
      <c r="F23" s="45">
        <v>100</v>
      </c>
      <c r="G23" s="45">
        <v>100</v>
      </c>
      <c r="H23" s="46" t="s">
        <v>115</v>
      </c>
      <c r="I23" s="47" t="s">
        <v>110</v>
      </c>
      <c r="J23" s="2" t="s">
        <v>17</v>
      </c>
      <c r="M23" s="37"/>
      <c r="N23" s="37"/>
    </row>
    <row r="24" spans="1:17" ht="25.5" customHeight="1">
      <c r="A24" s="12" t="s">
        <v>112</v>
      </c>
      <c r="B24" s="13">
        <v>62.976800000000004</v>
      </c>
      <c r="C24" s="13">
        <v>63.444448539999996</v>
      </c>
      <c r="D24" s="18">
        <f t="shared" si="0"/>
        <v>100.74257272519402</v>
      </c>
      <c r="E24" s="44" t="s">
        <v>127</v>
      </c>
      <c r="F24" s="45">
        <v>100</v>
      </c>
      <c r="G24" s="45">
        <v>100</v>
      </c>
      <c r="H24" s="46" t="s">
        <v>115</v>
      </c>
      <c r="I24" s="47" t="s">
        <v>110</v>
      </c>
      <c r="J24" s="2" t="s">
        <v>17</v>
      </c>
      <c r="M24" s="37"/>
      <c r="N24" s="37"/>
    </row>
    <row r="25" spans="1:17" ht="25.5" customHeight="1">
      <c r="A25" s="26" t="s">
        <v>25</v>
      </c>
      <c r="B25" s="24">
        <f>SUM(B26:B38)</f>
        <v>9179.0856999999996</v>
      </c>
      <c r="C25" s="24">
        <f>SUM(C26:C38)</f>
        <v>1440.3169900599996</v>
      </c>
      <c r="D25" s="25">
        <f t="shared" si="0"/>
        <v>15.691290365226676</v>
      </c>
      <c r="E25" s="25" t="s">
        <v>103</v>
      </c>
      <c r="F25" s="25">
        <v>100</v>
      </c>
      <c r="G25" s="25">
        <v>13.06</v>
      </c>
      <c r="H25" s="49" t="s">
        <v>115</v>
      </c>
      <c r="I25" s="30" t="s">
        <v>110</v>
      </c>
      <c r="J25" s="23" t="s">
        <v>17</v>
      </c>
    </row>
    <row r="26" spans="1:17" ht="25.5" customHeight="1">
      <c r="A26" s="12" t="s">
        <v>26</v>
      </c>
      <c r="B26" s="13">
        <v>4340.5661999999993</v>
      </c>
      <c r="C26" s="13">
        <v>938.80317767999986</v>
      </c>
      <c r="D26" s="18">
        <f t="shared" si="0"/>
        <v>21.628587940439662</v>
      </c>
      <c r="E26" s="18" t="s">
        <v>103</v>
      </c>
      <c r="F26" s="35" t="s">
        <v>66</v>
      </c>
      <c r="G26" s="35" t="s">
        <v>67</v>
      </c>
      <c r="H26" s="36" t="s">
        <v>4</v>
      </c>
      <c r="I26" s="36" t="s">
        <v>110</v>
      </c>
      <c r="J26" s="2" t="s">
        <v>17</v>
      </c>
      <c r="M26" s="59"/>
      <c r="N26" s="60"/>
    </row>
    <row r="27" spans="1:17" ht="25.5" customHeight="1">
      <c r="A27" s="12" t="s">
        <v>27</v>
      </c>
      <c r="B27" s="13">
        <v>94.197199999999995</v>
      </c>
      <c r="C27" s="13">
        <v>24.886455730000002</v>
      </c>
      <c r="D27" s="18">
        <f t="shared" si="0"/>
        <v>26.419528106992569</v>
      </c>
      <c r="E27" s="18" t="s">
        <v>103</v>
      </c>
      <c r="F27" s="35" t="s">
        <v>68</v>
      </c>
      <c r="G27" s="32">
        <v>0</v>
      </c>
      <c r="H27" s="36" t="s">
        <v>4</v>
      </c>
      <c r="I27" s="36" t="s">
        <v>110</v>
      </c>
      <c r="J27" s="2" t="s">
        <v>17</v>
      </c>
      <c r="M27" s="59"/>
      <c r="N27" s="60"/>
    </row>
    <row r="28" spans="1:17" ht="25.5" customHeight="1">
      <c r="A28" s="12" t="s">
        <v>28</v>
      </c>
      <c r="B28" s="13">
        <v>74.05</v>
      </c>
      <c r="C28" s="13">
        <v>11.627041999999999</v>
      </c>
      <c r="D28" s="18">
        <f t="shared" si="0"/>
        <v>15.701609723160026</v>
      </c>
      <c r="E28" s="18" t="s">
        <v>103</v>
      </c>
      <c r="F28" s="35" t="s">
        <v>55</v>
      </c>
      <c r="G28" s="35" t="s">
        <v>53</v>
      </c>
      <c r="H28" s="36" t="s">
        <v>4</v>
      </c>
      <c r="I28" s="36" t="s">
        <v>110</v>
      </c>
      <c r="J28" s="2" t="s">
        <v>17</v>
      </c>
      <c r="M28" s="59"/>
      <c r="N28" s="60"/>
    </row>
    <row r="29" spans="1:17" ht="25.5" customHeight="1">
      <c r="A29" s="12" t="s">
        <v>29</v>
      </c>
      <c r="B29" s="13">
        <v>435.3</v>
      </c>
      <c r="C29" s="13">
        <v>43.757528399999998</v>
      </c>
      <c r="D29" s="18">
        <f t="shared" si="0"/>
        <v>10.05226933149552</v>
      </c>
      <c r="E29" s="18" t="s">
        <v>103</v>
      </c>
      <c r="F29" s="35" t="s">
        <v>69</v>
      </c>
      <c r="G29" s="35" t="s">
        <v>53</v>
      </c>
      <c r="H29" s="36" t="s">
        <v>4</v>
      </c>
      <c r="I29" s="36" t="s">
        <v>110</v>
      </c>
      <c r="J29" s="2" t="s">
        <v>17</v>
      </c>
      <c r="M29" s="59"/>
      <c r="N29" s="60"/>
    </row>
    <row r="30" spans="1:17" ht="25.5" customHeight="1">
      <c r="A30" s="12" t="s">
        <v>30</v>
      </c>
      <c r="B30" s="13">
        <v>130.79079999999999</v>
      </c>
      <c r="C30" s="13">
        <v>39.583353780000003</v>
      </c>
      <c r="D30" s="18">
        <f t="shared" si="0"/>
        <v>30.264631594882825</v>
      </c>
      <c r="E30" s="18" t="s">
        <v>103</v>
      </c>
      <c r="F30" s="35" t="s">
        <v>58</v>
      </c>
      <c r="G30" s="35" t="s">
        <v>57</v>
      </c>
      <c r="H30" s="36" t="s">
        <v>4</v>
      </c>
      <c r="I30" s="36" t="s">
        <v>110</v>
      </c>
      <c r="J30" s="2" t="s">
        <v>17</v>
      </c>
      <c r="M30" s="59"/>
      <c r="N30" s="60"/>
    </row>
    <row r="31" spans="1:17" ht="25.5" customHeight="1">
      <c r="A31" s="12" t="s">
        <v>31</v>
      </c>
      <c r="B31" s="13">
        <v>19.8</v>
      </c>
      <c r="C31" s="13">
        <v>8.91</v>
      </c>
      <c r="D31" s="18">
        <f t="shared" si="0"/>
        <v>45</v>
      </c>
      <c r="E31" s="18" t="s">
        <v>103</v>
      </c>
      <c r="F31" s="35" t="s">
        <v>70</v>
      </c>
      <c r="G31" s="32">
        <v>0</v>
      </c>
      <c r="H31" s="36" t="s">
        <v>5</v>
      </c>
      <c r="I31" s="36" t="s">
        <v>110</v>
      </c>
      <c r="J31" s="2" t="s">
        <v>17</v>
      </c>
      <c r="M31" s="59"/>
      <c r="N31" s="60"/>
    </row>
    <row r="32" spans="1:17" ht="25.5" customHeight="1">
      <c r="A32" s="12" t="s">
        <v>32</v>
      </c>
      <c r="B32" s="13">
        <v>287.887</v>
      </c>
      <c r="C32" s="13">
        <v>48.910168519999999</v>
      </c>
      <c r="D32" s="18">
        <f t="shared" si="0"/>
        <v>16.989363368266019</v>
      </c>
      <c r="E32" s="18" t="s">
        <v>103</v>
      </c>
      <c r="F32" s="35" t="s">
        <v>64</v>
      </c>
      <c r="G32" s="35" t="s">
        <v>65</v>
      </c>
      <c r="H32" s="34" t="s">
        <v>4</v>
      </c>
      <c r="I32" s="36" t="s">
        <v>110</v>
      </c>
      <c r="J32" s="2" t="s">
        <v>17</v>
      </c>
      <c r="M32" s="59"/>
      <c r="N32" s="60"/>
      <c r="O32" s="37"/>
      <c r="P32" s="37"/>
      <c r="Q32" s="37"/>
    </row>
    <row r="33" spans="1:17" ht="25.5" customHeight="1">
      <c r="A33" s="12" t="s">
        <v>33</v>
      </c>
      <c r="B33" s="13">
        <v>269.09999999999997</v>
      </c>
      <c r="C33" s="13">
        <v>6.1731672800000004</v>
      </c>
      <c r="D33" s="18">
        <f t="shared" si="0"/>
        <v>2.2940049349684135</v>
      </c>
      <c r="E33" s="18" t="s">
        <v>103</v>
      </c>
      <c r="F33" s="35" t="s">
        <v>52</v>
      </c>
      <c r="G33" s="50" t="s">
        <v>53</v>
      </c>
      <c r="H33" s="34" t="s">
        <v>4</v>
      </c>
      <c r="I33" s="36" t="s">
        <v>110</v>
      </c>
      <c r="J33" s="2" t="s">
        <v>17</v>
      </c>
      <c r="M33" s="59"/>
      <c r="N33" s="60"/>
      <c r="P33" s="60"/>
    </row>
    <row r="34" spans="1:17" ht="25.5" customHeight="1">
      <c r="A34" s="12" t="s">
        <v>34</v>
      </c>
      <c r="B34" s="13">
        <v>555.95000000000005</v>
      </c>
      <c r="C34" s="13">
        <v>59.756797369999994</v>
      </c>
      <c r="D34" s="18">
        <f t="shared" si="0"/>
        <v>10.748592026261353</v>
      </c>
      <c r="E34" s="18" t="s">
        <v>103</v>
      </c>
      <c r="F34" s="35" t="s">
        <v>54</v>
      </c>
      <c r="G34" s="50" t="s">
        <v>63</v>
      </c>
      <c r="H34" s="34" t="s">
        <v>4</v>
      </c>
      <c r="I34" s="36" t="s">
        <v>110</v>
      </c>
      <c r="J34" s="2" t="s">
        <v>17</v>
      </c>
      <c r="M34" s="59"/>
      <c r="N34" s="60"/>
    </row>
    <row r="35" spans="1:17" ht="25.5" customHeight="1">
      <c r="A35" s="12" t="s">
        <v>35</v>
      </c>
      <c r="B35" s="13">
        <v>921.92539999999997</v>
      </c>
      <c r="C35" s="13">
        <v>114.91240071999999</v>
      </c>
      <c r="D35" s="18">
        <f t="shared" si="0"/>
        <v>12.464392533278723</v>
      </c>
      <c r="E35" s="18" t="s">
        <v>103</v>
      </c>
      <c r="F35" s="35" t="s">
        <v>56</v>
      </c>
      <c r="G35" s="50" t="s">
        <v>62</v>
      </c>
      <c r="H35" s="34" t="s">
        <v>4</v>
      </c>
      <c r="I35" s="36" t="s">
        <v>110</v>
      </c>
      <c r="J35" s="2" t="s">
        <v>17</v>
      </c>
      <c r="M35" s="59"/>
      <c r="N35" s="60"/>
    </row>
    <row r="36" spans="1:17" ht="25.5" customHeight="1">
      <c r="A36" s="12" t="s">
        <v>36</v>
      </c>
      <c r="B36" s="13">
        <v>409.75509999999997</v>
      </c>
      <c r="C36" s="13">
        <v>64.24799809999999</v>
      </c>
      <c r="D36" s="18">
        <f t="shared" si="0"/>
        <v>15.679609137262721</v>
      </c>
      <c r="E36" s="18" t="s">
        <v>103</v>
      </c>
      <c r="F36" s="35" t="s">
        <v>58</v>
      </c>
      <c r="G36" s="50" t="s">
        <v>61</v>
      </c>
      <c r="H36" s="34" t="s">
        <v>4</v>
      </c>
      <c r="I36" s="36" t="s">
        <v>110</v>
      </c>
      <c r="J36" s="2" t="s">
        <v>17</v>
      </c>
      <c r="M36" s="59"/>
      <c r="N36" s="60"/>
    </row>
    <row r="37" spans="1:17" ht="25.5" customHeight="1">
      <c r="A37" s="12" t="s">
        <v>37</v>
      </c>
      <c r="B37" s="13">
        <v>675.32399999999996</v>
      </c>
      <c r="C37" s="13">
        <v>29.186050479999999</v>
      </c>
      <c r="D37" s="18">
        <f t="shared" si="0"/>
        <v>4.3217848736310271</v>
      </c>
      <c r="E37" s="18" t="s">
        <v>103</v>
      </c>
      <c r="F37" s="35" t="s">
        <v>59</v>
      </c>
      <c r="G37" s="50" t="s">
        <v>53</v>
      </c>
      <c r="H37" s="34" t="s">
        <v>4</v>
      </c>
      <c r="I37" s="36" t="s">
        <v>110</v>
      </c>
      <c r="J37" s="2" t="s">
        <v>17</v>
      </c>
      <c r="M37" s="59"/>
      <c r="N37" s="60"/>
    </row>
    <row r="38" spans="1:17" ht="25.5" customHeight="1">
      <c r="A38" s="12" t="s">
        <v>38</v>
      </c>
      <c r="B38" s="13">
        <v>964.43999999999994</v>
      </c>
      <c r="C38" s="13">
        <v>49.562849999999997</v>
      </c>
      <c r="D38" s="18">
        <f t="shared" si="0"/>
        <v>5.1390288664924721</v>
      </c>
      <c r="E38" s="18" t="s">
        <v>103</v>
      </c>
      <c r="F38" s="35" t="s">
        <v>60</v>
      </c>
      <c r="G38" s="50" t="s">
        <v>53</v>
      </c>
      <c r="H38" s="34" t="s">
        <v>4</v>
      </c>
      <c r="I38" s="36" t="s">
        <v>110</v>
      </c>
      <c r="J38" s="2" t="s">
        <v>17</v>
      </c>
      <c r="M38" s="59"/>
      <c r="N38" s="60"/>
    </row>
    <row r="39" spans="1:17" ht="26.25" customHeight="1">
      <c r="A39" s="9" t="s">
        <v>39</v>
      </c>
      <c r="B39" s="10">
        <f>+B40</f>
        <v>1209.0966999999998</v>
      </c>
      <c r="C39" s="10">
        <f>+C40</f>
        <v>288.84881924000001</v>
      </c>
      <c r="D39" s="11">
        <f t="shared" si="0"/>
        <v>23.889637548427686</v>
      </c>
      <c r="E39" s="11" t="s">
        <v>104</v>
      </c>
      <c r="F39" s="11">
        <v>100</v>
      </c>
      <c r="G39" s="11">
        <v>79.13</v>
      </c>
      <c r="H39" s="15" t="s">
        <v>115</v>
      </c>
      <c r="I39" s="29" t="s">
        <v>110</v>
      </c>
      <c r="J39" s="15" t="s">
        <v>17</v>
      </c>
    </row>
    <row r="40" spans="1:17" ht="26.25" customHeight="1">
      <c r="A40" s="51" t="s">
        <v>40</v>
      </c>
      <c r="B40" s="13">
        <v>1209.0966999999998</v>
      </c>
      <c r="C40" s="13">
        <v>288.84881924000001</v>
      </c>
      <c r="D40" s="18">
        <f t="shared" si="0"/>
        <v>23.889637548427686</v>
      </c>
      <c r="E40" s="18" t="s">
        <v>104</v>
      </c>
      <c r="F40" s="35" t="s">
        <v>74</v>
      </c>
      <c r="G40" s="35" t="s">
        <v>75</v>
      </c>
      <c r="H40" s="33" t="s">
        <v>3</v>
      </c>
      <c r="I40" s="33" t="s">
        <v>110</v>
      </c>
      <c r="J40" s="2" t="s">
        <v>17</v>
      </c>
      <c r="M40" s="59"/>
      <c r="N40" s="60"/>
    </row>
    <row r="41" spans="1:17" ht="25.5" customHeight="1">
      <c r="A41" s="9" t="s">
        <v>41</v>
      </c>
      <c r="B41" s="10">
        <f>+B42</f>
        <v>16118.5353</v>
      </c>
      <c r="C41" s="10">
        <f>+C42</f>
        <v>4747.2013884200005</v>
      </c>
      <c r="D41" s="11">
        <f t="shared" si="0"/>
        <v>29.451816185928507</v>
      </c>
      <c r="E41" s="11" t="s">
        <v>121</v>
      </c>
      <c r="F41" s="11">
        <v>100</v>
      </c>
      <c r="G41" s="11">
        <v>61.83</v>
      </c>
      <c r="H41" s="15" t="s">
        <v>115</v>
      </c>
      <c r="I41" s="29" t="s">
        <v>110</v>
      </c>
      <c r="J41" s="15" t="s">
        <v>17</v>
      </c>
    </row>
    <row r="42" spans="1:17" ht="25.5" customHeight="1">
      <c r="A42" s="26" t="s">
        <v>42</v>
      </c>
      <c r="B42" s="24">
        <f>SUM(B43:B49)</f>
        <v>16118.5353</v>
      </c>
      <c r="C42" s="24">
        <f>SUM(C43:C49)</f>
        <v>4747.2013884200005</v>
      </c>
      <c r="D42" s="25">
        <f t="shared" si="0"/>
        <v>29.451816185928507</v>
      </c>
      <c r="E42" s="25" t="s">
        <v>121</v>
      </c>
      <c r="F42" s="25">
        <v>100</v>
      </c>
      <c r="G42" s="25">
        <v>61.83</v>
      </c>
      <c r="H42" s="30" t="s">
        <v>115</v>
      </c>
      <c r="I42" s="30" t="s">
        <v>110</v>
      </c>
      <c r="J42" s="23" t="s">
        <v>17</v>
      </c>
    </row>
    <row r="43" spans="1:17" ht="25.5" customHeight="1">
      <c r="A43" s="12" t="s">
        <v>43</v>
      </c>
      <c r="B43" s="13">
        <v>1009.8135999999998</v>
      </c>
      <c r="C43" s="13">
        <v>431.35461206000002</v>
      </c>
      <c r="D43" s="18">
        <f t="shared" si="0"/>
        <v>42.716260907953711</v>
      </c>
      <c r="E43" s="18" t="s">
        <v>105</v>
      </c>
      <c r="F43" s="35" t="s">
        <v>78</v>
      </c>
      <c r="G43" s="35" t="s">
        <v>79</v>
      </c>
      <c r="H43" s="33" t="s">
        <v>4</v>
      </c>
      <c r="I43" s="33" t="s">
        <v>110</v>
      </c>
      <c r="J43" s="2" t="s">
        <v>17</v>
      </c>
      <c r="M43" s="59"/>
      <c r="N43" s="60"/>
    </row>
    <row r="44" spans="1:17" ht="25.5" customHeight="1">
      <c r="A44" s="12" t="s">
        <v>44</v>
      </c>
      <c r="B44" s="13">
        <v>8167.6959999999999</v>
      </c>
      <c r="C44" s="13">
        <f>1083.83426962+2.932256</f>
        <v>1086.76652562</v>
      </c>
      <c r="D44" s="18">
        <f t="shared" si="0"/>
        <v>13.305668154397521</v>
      </c>
      <c r="E44" s="18" t="s">
        <v>106</v>
      </c>
      <c r="F44" s="35" t="s">
        <v>80</v>
      </c>
      <c r="G44" s="35" t="s">
        <v>81</v>
      </c>
      <c r="H44" s="33" t="s">
        <v>3</v>
      </c>
      <c r="I44" s="33" t="s">
        <v>110</v>
      </c>
      <c r="J44" s="2" t="s">
        <v>17</v>
      </c>
      <c r="M44" s="59"/>
      <c r="N44" s="60"/>
    </row>
    <row r="45" spans="1:17" ht="25.5" customHeight="1">
      <c r="A45" s="12" t="s">
        <v>45</v>
      </c>
      <c r="B45" s="13">
        <v>1891.5507999999998</v>
      </c>
      <c r="C45" s="13">
        <v>663.76593069</v>
      </c>
      <c r="D45" s="18">
        <f t="shared" si="0"/>
        <v>35.091097246238384</v>
      </c>
      <c r="E45" s="18" t="s">
        <v>106</v>
      </c>
      <c r="F45" s="35" t="s">
        <v>82</v>
      </c>
      <c r="G45" s="35" t="s">
        <v>83</v>
      </c>
      <c r="H45" s="33" t="s">
        <v>3</v>
      </c>
      <c r="I45" s="33" t="s">
        <v>110</v>
      </c>
      <c r="J45" s="2" t="s">
        <v>17</v>
      </c>
      <c r="M45" s="59"/>
      <c r="N45" s="60"/>
      <c r="P45" s="60"/>
    </row>
    <row r="46" spans="1:17" ht="25.5" customHeight="1">
      <c r="A46" s="12" t="s">
        <v>46</v>
      </c>
      <c r="B46" s="13">
        <v>1286.4660000000001</v>
      </c>
      <c r="C46" s="13">
        <v>190.80745343000001</v>
      </c>
      <c r="D46" s="18">
        <f t="shared" si="0"/>
        <v>14.831907989017976</v>
      </c>
      <c r="E46" s="18" t="s">
        <v>106</v>
      </c>
      <c r="F46" s="35" t="s">
        <v>84</v>
      </c>
      <c r="G46" s="35" t="s">
        <v>85</v>
      </c>
      <c r="H46" s="33" t="s">
        <v>3</v>
      </c>
      <c r="I46" s="33" t="s">
        <v>110</v>
      </c>
      <c r="J46" s="2" t="s">
        <v>17</v>
      </c>
      <c r="M46" s="59"/>
      <c r="N46" s="60"/>
      <c r="P46" s="37"/>
      <c r="Q46" s="37"/>
    </row>
    <row r="47" spans="1:17" ht="25.5" customHeight="1">
      <c r="A47" s="12" t="s">
        <v>47</v>
      </c>
      <c r="B47" s="13">
        <v>1680.5939000000001</v>
      </c>
      <c r="C47" s="13">
        <v>606.35321329999999</v>
      </c>
      <c r="D47" s="18">
        <f t="shared" si="0"/>
        <v>36.079698569654454</v>
      </c>
      <c r="E47" s="18" t="s">
        <v>106</v>
      </c>
      <c r="F47" s="35" t="s">
        <v>86</v>
      </c>
      <c r="G47" s="35" t="s">
        <v>87</v>
      </c>
      <c r="H47" s="33" t="s">
        <v>3</v>
      </c>
      <c r="I47" s="33" t="s">
        <v>110</v>
      </c>
      <c r="J47" s="2" t="s">
        <v>17</v>
      </c>
      <c r="M47" s="59"/>
      <c r="N47" s="60"/>
    </row>
    <row r="48" spans="1:17" ht="25.5" customHeight="1">
      <c r="A48" s="12" t="s">
        <v>48</v>
      </c>
      <c r="B48" s="13">
        <v>152.91499999999999</v>
      </c>
      <c r="C48" s="13">
        <v>30.733407140000001</v>
      </c>
      <c r="D48" s="18">
        <f>+C48/B48*100</f>
        <v>20.098359964686267</v>
      </c>
      <c r="E48" s="18" t="s">
        <v>106</v>
      </c>
      <c r="F48" s="35" t="s">
        <v>88</v>
      </c>
      <c r="G48" s="32">
        <v>0</v>
      </c>
      <c r="H48" s="33" t="s">
        <v>3</v>
      </c>
      <c r="I48" s="33" t="s">
        <v>110</v>
      </c>
      <c r="J48" s="2" t="s">
        <v>17</v>
      </c>
      <c r="M48" s="59"/>
      <c r="N48" s="60"/>
    </row>
    <row r="49" spans="1:17" ht="25.5" customHeight="1">
      <c r="A49" s="12" t="s">
        <v>49</v>
      </c>
      <c r="B49" s="13">
        <v>1929.5</v>
      </c>
      <c r="C49" s="13">
        <v>1737.42024618</v>
      </c>
      <c r="D49" s="18">
        <f>+C49/B49*100</f>
        <v>90.04510216014512</v>
      </c>
      <c r="E49" s="18" t="s">
        <v>107</v>
      </c>
      <c r="F49" s="35" t="s">
        <v>77</v>
      </c>
      <c r="G49" s="35" t="s">
        <v>77</v>
      </c>
      <c r="H49" s="36" t="s">
        <v>76</v>
      </c>
      <c r="I49" s="33" t="s">
        <v>110</v>
      </c>
      <c r="J49" s="2" t="s">
        <v>17</v>
      </c>
      <c r="M49" s="59"/>
      <c r="N49" s="60"/>
    </row>
    <row r="50" spans="1:17" ht="26.25" customHeight="1">
      <c r="A50" s="9" t="s">
        <v>50</v>
      </c>
      <c r="B50" s="10">
        <f>+B51</f>
        <v>1269.7945</v>
      </c>
      <c r="C50" s="10">
        <f>+C51</f>
        <v>416.94754746999996</v>
      </c>
      <c r="D50" s="11">
        <f t="shared" si="0"/>
        <v>32.835828747880072</v>
      </c>
      <c r="E50" s="11" t="s">
        <v>120</v>
      </c>
      <c r="F50" s="11">
        <v>100</v>
      </c>
      <c r="G50" s="11">
        <v>93</v>
      </c>
      <c r="H50" s="15" t="s">
        <v>115</v>
      </c>
      <c r="I50" s="29" t="s">
        <v>110</v>
      </c>
      <c r="J50" s="15" t="s">
        <v>17</v>
      </c>
    </row>
    <row r="51" spans="1:17" ht="26.25" customHeight="1">
      <c r="A51" s="52" t="s">
        <v>51</v>
      </c>
      <c r="B51" s="27">
        <v>1269.7945</v>
      </c>
      <c r="C51" s="27">
        <v>416.94754746999996</v>
      </c>
      <c r="D51" s="28">
        <f t="shared" si="0"/>
        <v>32.835828747880072</v>
      </c>
      <c r="E51" s="28" t="s">
        <v>120</v>
      </c>
      <c r="F51" s="28">
        <v>100</v>
      </c>
      <c r="G51" s="28">
        <v>93</v>
      </c>
      <c r="H51" s="31" t="s">
        <v>115</v>
      </c>
      <c r="I51" s="31" t="s">
        <v>110</v>
      </c>
      <c r="J51" s="23" t="s">
        <v>17</v>
      </c>
    </row>
    <row r="52" spans="1:17" ht="26.25" customHeight="1">
      <c r="A52" s="51" t="s">
        <v>109</v>
      </c>
      <c r="B52" s="16">
        <v>1128.1945000000001</v>
      </c>
      <c r="C52" s="13">
        <v>280.38788070999999</v>
      </c>
      <c r="D52" s="18">
        <f t="shared" si="0"/>
        <v>24.852796278478575</v>
      </c>
      <c r="E52" s="18" t="s">
        <v>104</v>
      </c>
      <c r="F52" s="35" t="s">
        <v>89</v>
      </c>
      <c r="G52" s="35" t="s">
        <v>90</v>
      </c>
      <c r="H52" s="33" t="s">
        <v>3</v>
      </c>
      <c r="I52" s="33" t="s">
        <v>110</v>
      </c>
      <c r="J52" s="2" t="s">
        <v>17</v>
      </c>
      <c r="M52" s="37"/>
      <c r="N52" s="37"/>
      <c r="P52" s="37"/>
      <c r="Q52" s="37"/>
    </row>
    <row r="53" spans="1:17" ht="26.25" customHeight="1">
      <c r="A53" s="51" t="s">
        <v>108</v>
      </c>
      <c r="B53" s="16">
        <v>141.6</v>
      </c>
      <c r="C53" s="13">
        <v>136.55966676</v>
      </c>
      <c r="D53" s="18">
        <f t="shared" si="0"/>
        <v>96.440442627118657</v>
      </c>
      <c r="E53" s="18" t="s">
        <v>107</v>
      </c>
      <c r="F53" s="35" t="s">
        <v>53</v>
      </c>
      <c r="G53" s="35" t="s">
        <v>53</v>
      </c>
      <c r="H53" s="36" t="s">
        <v>76</v>
      </c>
      <c r="I53" s="36" t="s">
        <v>110</v>
      </c>
      <c r="J53" s="2" t="s">
        <v>17</v>
      </c>
      <c r="M53" s="37"/>
      <c r="N53" s="37"/>
      <c r="P53" s="37"/>
      <c r="Q53" s="37"/>
    </row>
    <row r="54" spans="1:17" ht="26.25" customHeight="1">
      <c r="A54" s="6" t="s">
        <v>0</v>
      </c>
      <c r="B54" s="7">
        <f>+B50+B41+B39+B17+B12+B9</f>
        <v>50643.484969999998</v>
      </c>
      <c r="C54" s="7">
        <f>+C50+C41+C39+C17+C12+C9</f>
        <v>13332.619500000001</v>
      </c>
      <c r="D54" s="8">
        <f t="shared" si="0"/>
        <v>26.326425813503807</v>
      </c>
      <c r="E54" s="38" t="s">
        <v>122</v>
      </c>
      <c r="F54" s="8">
        <v>100</v>
      </c>
      <c r="G54" s="8">
        <v>63.57</v>
      </c>
      <c r="H54" s="38" t="s">
        <v>115</v>
      </c>
      <c r="I54" s="22" t="s">
        <v>110</v>
      </c>
      <c r="J54" s="22" t="s">
        <v>17</v>
      </c>
    </row>
    <row r="56" spans="1:17">
      <c r="B56" s="5"/>
      <c r="C56" s="5"/>
    </row>
    <row r="57" spans="1:17" ht="24.6">
      <c r="A57" s="57" t="s">
        <v>9</v>
      </c>
      <c r="B57" s="57"/>
      <c r="C57" s="19"/>
      <c r="D57" s="1"/>
      <c r="E57" s="1"/>
      <c r="F57" s="1"/>
      <c r="G57" s="39"/>
      <c r="H57" s="1"/>
      <c r="I57" s="1"/>
      <c r="J57" s="1"/>
    </row>
    <row r="58" spans="1:17" ht="24.6">
      <c r="A58" s="56" t="s">
        <v>93</v>
      </c>
      <c r="B58" s="56"/>
      <c r="C58" s="56"/>
      <c r="D58" s="56"/>
      <c r="E58" s="56"/>
      <c r="F58" s="56"/>
      <c r="G58" s="56"/>
      <c r="H58" s="56"/>
      <c r="I58" s="56"/>
      <c r="J58" s="56"/>
    </row>
    <row r="59" spans="1:17" ht="24.6">
      <c r="A59" s="3"/>
      <c r="B59" s="3"/>
      <c r="C59" s="17"/>
      <c r="D59" s="20"/>
      <c r="E59" s="20"/>
      <c r="F59" s="20"/>
      <c r="G59" s="20"/>
      <c r="H59" s="20"/>
      <c r="I59" s="20"/>
      <c r="J59" s="3"/>
    </row>
    <row r="60" spans="1:17" ht="24.6">
      <c r="A60" s="56" t="s">
        <v>10</v>
      </c>
      <c r="B60" s="56"/>
      <c r="C60" s="56"/>
      <c r="D60" s="56"/>
      <c r="E60" s="56"/>
      <c r="F60" s="56"/>
      <c r="G60" s="56"/>
      <c r="H60" s="56"/>
      <c r="I60" s="56"/>
      <c r="J60" s="56"/>
    </row>
    <row r="61" spans="1:17" ht="24.6">
      <c r="A61" s="56" t="s">
        <v>11</v>
      </c>
      <c r="B61" s="56"/>
      <c r="C61" s="56"/>
      <c r="D61" s="56"/>
      <c r="E61" s="56"/>
      <c r="F61" s="56"/>
      <c r="G61" s="56"/>
      <c r="H61" s="56"/>
      <c r="I61" s="56"/>
      <c r="J61" s="56"/>
    </row>
  </sheetData>
  <mergeCells count="19">
    <mergeCell ref="B6:B8"/>
    <mergeCell ref="C6:C8"/>
    <mergeCell ref="D6:D8"/>
    <mergeCell ref="A2:J2"/>
    <mergeCell ref="A3:J3"/>
    <mergeCell ref="A4:J4"/>
    <mergeCell ref="J6:J8"/>
    <mergeCell ref="A61:J61"/>
    <mergeCell ref="A57:B57"/>
    <mergeCell ref="A58:J58"/>
    <mergeCell ref="A60:J60"/>
    <mergeCell ref="E6:E8"/>
    <mergeCell ref="G7:G8"/>
    <mergeCell ref="H7:H8"/>
    <mergeCell ref="I7:I8"/>
    <mergeCell ref="F6:I6"/>
    <mergeCell ref="F7:F8"/>
    <mergeCell ref="C5:D5"/>
    <mergeCell ref="A6:A8"/>
  </mergeCells>
  <printOptions horizontalCentered="1"/>
  <pageMargins left="0.23622047244094491" right="0.15748031496062992" top="0.35433070866141736" bottom="0.31496062992125984" header="0.27559055118110237" footer="0.19685039370078741"/>
  <pageSetup paperSize="9" scale="75"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ผลการดำเนินงาน และผลการเบิกจ่าย</vt:lpstr>
      <vt:lpstr>'ผลการดำเนินงาน และผลการเบิกจ่าย'!Print_Titles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WIN</cp:lastModifiedBy>
  <cp:lastPrinted>2024-04-26T09:13:02Z</cp:lastPrinted>
  <dcterms:created xsi:type="dcterms:W3CDTF">2020-07-16T07:19:53Z</dcterms:created>
  <dcterms:modified xsi:type="dcterms:W3CDTF">2025-04-25T03:54:22Z</dcterms:modified>
</cp:coreProperties>
</file>