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ข้อมูลDATAปี 2567\บิ๊ม\2.ประเมินคุณธรรมและความโปร่งใสในการดำเนินงานของหน่วยงานภาครัฐ (ITA)\จัดส่ง กบท ตัว FINAL\"/>
    </mc:Choice>
  </mc:AlternateContent>
  <xr:revisionPtr revIDLastSave="0" documentId="13_ncr:1_{6C2BBDDF-06D2-4329-8489-BFC3F40C61A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แผนและผลการดำเนินงาน" sheetId="6" r:id="rId1"/>
    <sheet name="แผนและผลการใช้จ่ายงบประมาณ" sheetId="7" r:id="rId2"/>
  </sheets>
  <definedNames>
    <definedName name="_xlnm.Print_Titles" localSheetId="1">แผนและผลการใช้จ่ายงบประมาณ!$3:$5</definedName>
    <definedName name="_xlnm.Print_Titles" localSheetId="0">แผนและผลการดำเนินงาน!$5:$6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7" l="1"/>
  <c r="C46" i="7"/>
  <c r="B46" i="7"/>
  <c r="D45" i="7"/>
  <c r="D44" i="7"/>
  <c r="D43" i="7"/>
  <c r="D42" i="7"/>
  <c r="D41" i="7"/>
  <c r="D40" i="7"/>
  <c r="D39" i="7"/>
  <c r="D38" i="7"/>
  <c r="D37" i="7"/>
  <c r="D36" i="7"/>
  <c r="C35" i="7"/>
  <c r="B35" i="7"/>
  <c r="D34" i="7"/>
  <c r="D33" i="7"/>
  <c r="D32" i="7"/>
  <c r="D31" i="7"/>
  <c r="D30" i="7"/>
  <c r="D29" i="7"/>
  <c r="D28" i="7"/>
  <c r="C27" i="7"/>
  <c r="B27" i="7"/>
  <c r="D25" i="7"/>
  <c r="C24" i="7"/>
  <c r="B24" i="7"/>
  <c r="D23" i="7"/>
  <c r="C22" i="7"/>
  <c r="B22" i="7"/>
  <c r="D21" i="7"/>
  <c r="D20" i="7"/>
  <c r="C19" i="7"/>
  <c r="B19" i="7"/>
  <c r="C18" i="7"/>
  <c r="C15" i="7" s="1"/>
  <c r="D17" i="7"/>
  <c r="D16" i="7"/>
  <c r="B15" i="7"/>
  <c r="C14" i="7"/>
  <c r="B14" i="7"/>
  <c r="B11" i="7" s="1"/>
  <c r="D13" i="7"/>
  <c r="D12" i="7"/>
  <c r="D10" i="7"/>
  <c r="C9" i="7"/>
  <c r="B9" i="7"/>
  <c r="D7" i="7"/>
  <c r="C6" i="7"/>
  <c r="B6" i="7"/>
  <c r="D9" i="7" l="1"/>
  <c r="D24" i="7"/>
  <c r="D18" i="7"/>
  <c r="B8" i="7"/>
  <c r="D22" i="7"/>
  <c r="D35" i="7"/>
  <c r="D14" i="7"/>
  <c r="D6" i="7"/>
  <c r="C11" i="7"/>
  <c r="D19" i="7"/>
  <c r="B26" i="7"/>
  <c r="C26" i="7"/>
  <c r="D26" i="7" s="1"/>
  <c r="D11" i="7"/>
  <c r="D15" i="7"/>
  <c r="D27" i="7"/>
  <c r="D46" i="7"/>
  <c r="B48" i="7" l="1"/>
  <c r="C8" i="7"/>
  <c r="D8" i="7" l="1"/>
  <c r="C48" i="7"/>
  <c r="D48" i="7" l="1"/>
  <c r="D44" i="6"/>
  <c r="D33" i="6"/>
  <c r="D25" i="6"/>
  <c r="D21" i="6"/>
  <c r="D18" i="6"/>
  <c r="D10" i="6"/>
  <c r="D8" i="6"/>
  <c r="D24" i="6" l="1"/>
  <c r="D7" i="6" s="1"/>
</calcChain>
</file>

<file path=xl/sharedStrings.xml><?xml version="1.0" encoding="utf-8"?>
<sst xmlns="http://schemas.openxmlformats.org/spreadsheetml/2006/main" count="250" uniqueCount="134">
  <si>
    <t>รายงานการใช้งบประมาณรายจ่าย</t>
  </si>
  <si>
    <t>จำแนกตามแผนงาน/ผลผลิต/โครงการ (รายจ่ายประจำและรายจ่ายลงทุน)</t>
  </si>
  <si>
    <t>แผนงาน / ผลผลิต / โครงการ</t>
  </si>
  <si>
    <t>รวมทั้งสิ้น</t>
  </si>
  <si>
    <t>งบประมาณภายหลังโอนเปลี่ยนแปลง</t>
  </si>
  <si>
    <t>1. แผนงานบุคลากรภาครัฐ</t>
  </si>
  <si>
    <t>2. แผนงานพื้นฐานด้านการสร้างความสามารถในการแข่งขัน</t>
  </si>
  <si>
    <t>ผลผลิตที่ 1</t>
  </si>
  <si>
    <t>การพัฒนาบุคลากรด้านช่างให้กับองค์กรปกครองส่วนท้องถิ่น (อปท.)</t>
  </si>
  <si>
    <t>ผลผลิตที่ 2</t>
  </si>
  <si>
    <t>โครงข่ายทางหลวงชนบทได้รับการพัฒนา</t>
  </si>
  <si>
    <t>ผลผลิตที่ 3</t>
  </si>
  <si>
    <t>ผลผลิตที่ 4</t>
  </si>
  <si>
    <t>โครงการที่ 1</t>
  </si>
  <si>
    <t>คน</t>
  </si>
  <si>
    <t>กม.</t>
  </si>
  <si>
    <t>แห่ง</t>
  </si>
  <si>
    <t>รายการ</t>
  </si>
  <si>
    <t>ม.</t>
  </si>
  <si>
    <t>หน่วย
นับ</t>
  </si>
  <si>
    <t xml:space="preserve">4. แผนงานบูรณาการสร้างรายได้จากการท่องเที่ยว </t>
  </si>
  <si>
    <t>6. แผนงานบูรณาการเขตพัฒนาพิเศษภาคตะวันออก</t>
  </si>
  <si>
    <t>โครงการพัฒนาทางและสะพานโครงข่ายทางหลวงชนบทสนับสนุนด้านคมนาคม
และระบบโลจิสติกส์</t>
  </si>
  <si>
    <t xml:space="preserve"> โครงการอำนวยความปลอดภัยสนับสนุนด้านคมนาคมและระบบโลจิสติกส์</t>
  </si>
  <si>
    <t xml:space="preserve">5. แผนงานบูรณาการพัฒนาด้านคมนาคมและระบบโลจิสติกส์   </t>
  </si>
  <si>
    <t>กิจกรรม</t>
  </si>
  <si>
    <t>กิจกรรมที่ 1</t>
  </si>
  <si>
    <t>กิจกรรมที่ 2</t>
  </si>
  <si>
    <t>กิจกรรมที่ 3</t>
  </si>
  <si>
    <t>กิจกรรมที่ 4</t>
  </si>
  <si>
    <t>กิจกรรมที่ 5</t>
  </si>
  <si>
    <t>กิจกรรมที่ 6</t>
  </si>
  <si>
    <t>กิจกรรมที่ 7</t>
  </si>
  <si>
    <t>กิจกรรมที่ 8</t>
  </si>
  <si>
    <t>กิจกรรมที่ 9</t>
  </si>
  <si>
    <t>กิจกรรมที่ 10</t>
  </si>
  <si>
    <t>กิจกรรมที่ 11</t>
  </si>
  <si>
    <t>กิจกรรมที่ 12</t>
  </si>
  <si>
    <t>กิจกรรมที่ 13</t>
  </si>
  <si>
    <t>กิจกรรมที่ 14</t>
  </si>
  <si>
    <t>กิจกรรมที่ 15</t>
  </si>
  <si>
    <t>โครงการพัฒนาทางหลวงชนบทเพื่อขับเคลื่อนเขตพัฒนาพิเศษภาคตะวันออก  (EEC)</t>
  </si>
  <si>
    <t xml:space="preserve">รายการบุคลากรภาครัฐ </t>
  </si>
  <si>
    <t>3. แผนงานบูรณาการขับเคลื่อนการแก้ไขปัญหาจังหวัดชายแดนภาคใต้</t>
  </si>
  <si>
    <t>โครงการพัฒนาศักยภาพตามพื้นที่</t>
  </si>
  <si>
    <t>โครงการยกระดับบริการความปลอดภัยและบริหารจัดการท่องเที่ยวให้ได้มาตรฐาน</t>
  </si>
  <si>
    <t>กิจกรรมที่ 16</t>
  </si>
  <si>
    <t>กิจกรรมที่ 17</t>
  </si>
  <si>
    <t>ประจำปีงบประมาณ พ.ศ. 2566</t>
  </si>
  <si>
    <t>ระยะเวลาดำเนินการ</t>
  </si>
  <si>
    <t>1 ต.ค.65 - 30 ก.ย.66</t>
  </si>
  <si>
    <t xml:space="preserve">ปัญหา/อุปสรรค   </t>
  </si>
  <si>
    <t>ในงบประมาณประจำปี พ.ศ.2566 กรมทางหลวงชนบท มีโครงการที่ไม่สามารถลงนามได้ทันภายใน  30 กันยายน 2566 จำนวน 6 รายการโดยมีปัญหาอุปสรรค ดังนี้</t>
  </si>
  <si>
    <t>1.โครงการก่อสร้างสะพาน จำนวน 2 รายการ อยู่ระหว่างเจรจาเงินกู้จากธนาคารโลก</t>
  </si>
  <si>
    <t>2.ค่าจ้างควบคุมงานก่อสร้างสะพาน จำนวน 2 รายการ รอโครงการก่อสร้างเจรจาเงินกู้</t>
  </si>
  <si>
    <t>3.โครงการก่อสร้างสะพาน จำนวน 1 รายการ ยกเลิกโครงการเนื่องจากมีปัญหาพื้นที่ดำเนินการ</t>
  </si>
  <si>
    <t>4.โครงการปรับปรุงบริเวณคอขวดไหล่ทาง จำนวน 1 รายการ มีการอุทธรณ์ผลการจัดซื้อจัดจ้าง</t>
  </si>
  <si>
    <r>
      <rPr>
        <b/>
        <sz val="16"/>
        <color theme="1"/>
        <rFont val="Cordia New"/>
        <family val="2"/>
      </rPr>
      <t>ข้อเสนอแนะ และแนวทางในการแก้ไข</t>
    </r>
    <r>
      <rPr>
        <sz val="16"/>
        <color theme="1"/>
        <rFont val="Cordia New"/>
        <family val="2"/>
      </rPr>
      <t xml:space="preserve">       </t>
    </r>
  </si>
  <si>
    <t>การเสนอคำขอสนับสนุนงบประมาณประจำปี จะต้องเป็นรายการที่มีความพร้อม ที่จะดำเนินการได้ทันที เมื่อได้รับการจัดสรรงบประมาณ</t>
  </si>
  <si>
    <t>ณ วันที่ 30 กันยายน  2566</t>
  </si>
  <si>
    <t>หน่วย : ล้านบาท</t>
  </si>
  <si>
    <t>ผลผลิต / โครงการ</t>
  </si>
  <si>
    <t>งบประมาณ</t>
  </si>
  <si>
    <t>ผลการเบิกจ่าย</t>
  </si>
  <si>
    <t>คิดเป็น</t>
  </si>
  <si>
    <t>ที่ได้รับอนุมัติ</t>
  </si>
  <si>
    <t>ร้อยละ</t>
  </si>
  <si>
    <t>(ลบ.)</t>
  </si>
  <si>
    <t xml:space="preserve">1. แผนงานบุคลากรภาครัฐ
 </t>
  </si>
  <si>
    <t xml:space="preserve">    1.1 รายการบุคลากรภาครัฐ</t>
  </si>
  <si>
    <t xml:space="preserve">    2.1 ผลผลิตการพัฒนาบุคลากรด้านช่างให้กับองค์กรปกครองส่วนท้องถิ่น (อปท.)</t>
  </si>
  <si>
    <t xml:space="preserve">    2.1.1 กิจกรรมการส่งเสริมงานวิชาการด้านช่างให้กับ อปท.</t>
  </si>
  <si>
    <t xml:space="preserve">    2.2 ผลผลิตโครงข่ายทางหลวงชนบทได้รับการพัฒนา</t>
  </si>
  <si>
    <t xml:space="preserve">    2.2.1 กิจกรรมยกระดับมาตรฐานทาง</t>
  </si>
  <si>
    <t xml:space="preserve">    2.2.2 กิจกรรมพัฒนาสะพานขนาดกลาง</t>
  </si>
  <si>
    <t xml:space="preserve">    2.2.3 กิจกรรมอำนวยการและสนับสนุนการพัฒนาทางหลวงชนบท</t>
  </si>
  <si>
    <t xml:space="preserve">    2.3 ผลผลิตโครงข่ายทางหลวงชนบทได้รับการบำรุงรักษา</t>
  </si>
  <si>
    <t xml:space="preserve">    2.3.1 กิจกรรมบำรุงรักษาทางหลวงชนบท</t>
  </si>
  <si>
    <t xml:space="preserve">    2.3.2 กิจกรรมแก้ไขปัญหาการสัญจรอย่างเร่งด่วน</t>
  </si>
  <si>
    <t xml:space="preserve">    2.3.3  กิจกรรมอำนวยการและสนับสนุนการบำรุงรักษาทางหลวงชนบท</t>
  </si>
  <si>
    <t xml:space="preserve">    2.4  ผลผลิตโครงข่ายทางหลวงชนบทมีความปลอดภัย</t>
  </si>
  <si>
    <t xml:space="preserve">    2.4.1 กิจกรรมอำนวยความปลอดภัยทางถนน</t>
  </si>
  <si>
    <t xml:space="preserve">    2.4.2 กิจกรรมป้องกันและอำนวยความปลอดภัยช่วงเทศกาล</t>
  </si>
  <si>
    <t xml:space="preserve">    3.1.โครงการพัฒนาศักยภาพตามพื้นที่</t>
  </si>
  <si>
    <t xml:space="preserve">    4.1 โครงการยกระดับบริการความปลอดภัยและบริหารจัดการท่องเที่ยวให้ได้มาตรฐาน</t>
  </si>
  <si>
    <t xml:space="preserve">    โครงการพัฒนาทางและสะพานโครงข่ายทางหลวงชนบทสนับสนุนด้านคมนาคมและระบบโลจิสติกส์</t>
  </si>
  <si>
    <t xml:space="preserve">    5.1 กิจกรรมก่อสร้างโครงข่ายสะพาน</t>
  </si>
  <si>
    <t xml:space="preserve">    5.2 กิจกรรมก่อสร้างถนนและยกระดับชั้นทาง</t>
  </si>
  <si>
    <t xml:space="preserve">    5.3 กิจกรรมก่อสร้างเพื่อการเชื่อมต่อระบบขนส่ง</t>
  </si>
  <si>
    <t xml:space="preserve">    5.4 กิจกรรมก่อสร้างเพื่อการพัฒนาถนนผังเมือง</t>
  </si>
  <si>
    <t xml:space="preserve">    5.5 กิจกรรมก่อสร้างเพื่อการแก้ไขปัญหาจราจรในปริมณฑลและภูมิภาค</t>
  </si>
  <si>
    <t xml:space="preserve">    5.6 กิจกรรมพัฒนาและปรับปรุงทางและสะพานเพื่อสนับสนุนเส้นทางรถไฟทางคู่</t>
  </si>
  <si>
    <t xml:space="preserve">    5.7 กิจกรรมจัดกรรมสิทธิ์ที่ดินเพื่อสนับสนุนด้านคมนาคมและระบบโลจิสติกส์</t>
  </si>
  <si>
    <t xml:space="preserve">    โครงการอำนวยความปลอดภัยสนับสนุนด้านคมนาคมและระบบโลจิสติกส์</t>
  </si>
  <si>
    <t xml:space="preserve">    5.8 กิจกรรมขยายความกว้างสะพาน</t>
  </si>
  <si>
    <t xml:space="preserve">    5.9 กิจกรรมปรับปรุงบริเวณคอขวดไหล่ทาง</t>
  </si>
  <si>
    <t xml:space="preserve">    5.10 กิจกรรมไฟฟ้าแสงสว่างบริเวณเข้าสู่ทางแยกหลัก</t>
  </si>
  <si>
    <t xml:space="preserve">    5.11 กิจกรรมปรับปรุงทางแยกและจุดต่อเชื่อม</t>
  </si>
  <si>
    <t xml:space="preserve">    5.12 กิจกรรมปรับปรุงเรขาคณิตของทาง</t>
  </si>
  <si>
    <t xml:space="preserve">    5.13  กิจกรรมปรับปรุงบริเวณย่านชุมชน</t>
  </si>
  <si>
    <t xml:space="preserve">    5.14 กิจกรรมปรับปรุงจุดเสี่ยงจุดอันตราย</t>
  </si>
  <si>
    <t xml:space="preserve">    5.15 กิจกรรมเพิ่มประสิทธิภาพความปลอดภัย</t>
  </si>
  <si>
    <t xml:space="preserve">    5.16 กิจกรรมก่อสร้างเพื่อบริหารจัดการลำดับชั้นทางหลวงและยกระดับความปลอดภัย</t>
  </si>
  <si>
    <t xml:space="preserve">    5.17 กิจกรรมบริหารจัดการระบบขนส่งและจราจรอัจฉริยะ</t>
  </si>
  <si>
    <t xml:space="preserve">    6.1 โครงการพัฒนาทางหลวงชนบทเพื่อขับเคลื่อนเขตพัฒนาพิเศษภาคตะวันออก  (EEC)</t>
  </si>
  <si>
    <t xml:space="preserve">ผลการเบิกจ่ายงบประมาณรายจ่ายประจำปีงบประมาณ พ.ศ. 2566
จำแนกตามผลผลิต /โครงการ  ( สิ้นสุด ณ 30 กันยายน 2566) 
</t>
  </si>
  <si>
    <t>ณ 30 ก.ย. 66</t>
  </si>
  <si>
    <t>ผลการดำเนินงาน 
ณ 30 ก.ย.66</t>
  </si>
  <si>
    <t xml:space="preserve"> - ฝึกอบรม อปท. (จำนวนบุคลากรที่เข้าฝึกอบรม)</t>
  </si>
  <si>
    <t xml:space="preserve"> - ก่อสร้างทาง (ระยะทางที่ก่อสร้างแล้วเสร็จ)</t>
  </si>
  <si>
    <t xml:space="preserve"> - ก่อสร้างสะพาน (ความยาวสะพานที่ก่อสร้างแล้วเสร็จ)</t>
  </si>
  <si>
    <t>โครงข่ายทางหลวงชนบทได้รับการบำรุงรักษา (ระยะทางโครงข่ายทางหลวงชนบทที่บำรุงรักษา)</t>
  </si>
  <si>
    <t>โครงข่ายทางหลวงชนบทมีความปลอดภัย (จำนวนหรือบริเวณเสี่ยงอันตรายที่ได้รับการแก้ไข)</t>
  </si>
  <si>
    <t xml:space="preserve"> - ก่อสร้างทาง (ระยะทางที่ดำเนินการก่อสร้าง)</t>
  </si>
  <si>
    <t>กิจกรรมก่อสร้างโครงข่ายสะพาน (ความยาวสะพานที่ดำเนินการก่อสร้าง)</t>
  </si>
  <si>
    <t>กิจกรรมก่อสร้างถนนและยกระดับชั้นทาง (ระยะทางที่ดำเนินการแล้วเสร็จ)</t>
  </si>
  <si>
    <t>กิจกรรมก่อสร้างเพื่อการเชื่อมต่อระบบขนส่ง (ระยะทางที่ดำเนินการก่อสร้าง)</t>
  </si>
  <si>
    <t>กิจกรรมก่อสร้างเพื่อการพัฒนาถนนผังเมือง (ระยะทางที่ดำเนินการก่อสร้าง)</t>
  </si>
  <si>
    <t>กิจกรรมก่อสร้างเพื่อการแก้ไขปัญหาจราจรในปริมณฑลและภูมิภาค (ระยะทางที่ดำเนินการก่อสร้าง)</t>
  </si>
  <si>
    <t>กิจกรรมพัฒนาและปรับปรุงทางและสะพานเพื่อสนับสนุนเส้นทางรถไฟทางคู่ (ระยะทางที่ดำเนินการก่อสร้าง)</t>
  </si>
  <si>
    <t>กิจกรรมจัดกรรมสิทธิ์ที่ดินเพื่อสนับสนุนด้านคมนาคมและระบบโลจิสติกส์ (สายทางที่ได้รับการจัดกรรมสิทธ์ที่ดิน)</t>
  </si>
  <si>
    <t>กิจกรรมขยายความกว้างสะพาน (อำนวยความปลอดภัยและปรับปรุงแก้ไขบริเวณเสี่ยงอันตรายแล้วเสร็จ)</t>
  </si>
  <si>
    <t>กิจกรรมปรับปรุงบริเวณคอขวดไหล่ทาง (อำนวยความปลอดภัยและปรับปรุงแก้ไขบริเวณเสี่ยงอันตรายแล้วเสร็จ)</t>
  </si>
  <si>
    <t>กิจกรรมไฟฟ้าแสงสว่างบริเวณเข้าสู่ทางแยกหลัก (อำนวยความปลอดภัยและปรับปรุงแก้ไขบริเวณเสี่ยงอันตรายแล้วเสร็จ)</t>
  </si>
  <si>
    <t>กิจกรรมปรับปรุงทางแยกและจุดต่อเชื่อม (อำนวยความปลอดภัยและปรับปรุงแก้ไขบริเวณเสี่ยงอันตรายแล้วเสร็จ)</t>
  </si>
  <si>
    <t>กิจกรรมปรับปรุงเรขาคณิตของทาง (อำนวยความปลอดภัยและปรับปรุงแก้ไขบริเวณเสี่ยงอันตรายแล้วเสร็จ)</t>
  </si>
  <si>
    <t>กิจกรรมปรับปรุงบริเวณย่านชุมชน (อำนวยความปลอดภัยและปรับปรุงแก้ไขบริเวณเสี่ยงอันตรายแล้วเสร็จ)</t>
  </si>
  <si>
    <t>กิจกรรมปรับปรุงจุดเสี่ยงจุดอันตราย (อำนวยความปลอดภัยและปรับปรุงแก้ไขบริเวณเสี่ยงอันตรายแล้วเสร็จ)</t>
  </si>
  <si>
    <t>กิจกรรมเพิ่มประสิทธิภาพความปลอดภัย (อำนวยความปลอดภัยและปรับปรุงแก้ไขบริเวณเสี่ยงอันตรายแล้วเสร็จ)</t>
  </si>
  <si>
    <t>กิจกรรมก่อสร้างเพื่อบริหารจัดการลำดับชั้นทางหลวงและยกระดับความปลอดภัย (อำนวยความปลอดภัยและปรับปรุงแก้ไขบริเวณเสี่ยงอันตรายแล้วเสร็จ)</t>
  </si>
  <si>
    <t>กิจกรรมบริหารจัดการระบบขนส่งและจราจรอัจฉริยะ (อำนวยความปลอดภัยและปรับปรุงแก้ไขบริเวณเสี่ยงอันตรายแล้วเสร็จ)</t>
  </si>
  <si>
    <t>ก่อสร้างเพื่อสนับสนุนเขตเศรษฐกิจพิเศษภาคตะวันออก (EEC) (ระยะทางที่ดำเนินการก่อสร้าง)</t>
  </si>
  <si>
    <t>จัดกรรมสิทธิ์ที่ดินเพื่อสนับสนุนเขตเศรษฐกิจพิเศษภาคตะวันออก (EEC) (สายทางที่ได้รับการจัดกรรมสิทธ์ที่ดิน)</t>
  </si>
  <si>
    <t>ปริมาณงาน 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</si>
</sst>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0.000"/>
    <numFmt numFmtId="189" formatCode="#,##0_ ;\-#,##0\ "/>
    <numFmt numFmtId="190" formatCode="_(* #,##0.00_);_(* \(#,##0.00\);_(* &quot;-&quot;??_);_(@_)"/>
    <numFmt numFmtId="191" formatCode="#,##0.0000"/>
    <numFmt numFmtId="204" formatCode="#,##0.000_ ;\-#,##0.000\ 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24"/>
      <color theme="1"/>
      <name val="Cordia New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8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9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0" fontId="10" fillId="0" borderId="0"/>
    <xf numFmtId="190" fontId="8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/>
    </xf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Continuous" vertical="top"/>
    </xf>
    <xf numFmtId="0" fontId="2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187" fontId="2" fillId="0" borderId="1" xfId="1" applyNumberFormat="1" applyFont="1" applyBorder="1" applyAlignment="1">
      <alignment vertical="top"/>
    </xf>
    <xf numFmtId="187" fontId="3" fillId="4" borderId="1" xfId="1" applyNumberFormat="1" applyFont="1" applyFill="1" applyBorder="1" applyAlignment="1">
      <alignment vertical="top"/>
    </xf>
    <xf numFmtId="187" fontId="3" fillId="3" borderId="1" xfId="1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187" fontId="2" fillId="0" borderId="0" xfId="1" applyNumberFormat="1" applyFont="1"/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2" fillId="0" borderId="1" xfId="0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/>
    </xf>
    <xf numFmtId="189" fontId="2" fillId="0" borderId="1" xfId="1" applyNumberFormat="1" applyFont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187" fontId="3" fillId="5" borderId="1" xfId="1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2" borderId="0" xfId="0" applyFont="1" applyFill="1"/>
    <xf numFmtId="189" fontId="2" fillId="0" borderId="0" xfId="0" applyNumberFormat="1" applyFont="1"/>
    <xf numFmtId="0" fontId="2" fillId="0" borderId="1" xfId="1" applyNumberFormat="1" applyFont="1" applyBorder="1" applyAlignment="1">
      <alignment horizontal="center" vertical="top"/>
    </xf>
    <xf numFmtId="188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1" fillId="0" borderId="0" xfId="2" applyFont="1" applyAlignment="1">
      <alignment horizontal="center" vertical="top" wrapText="1"/>
    </xf>
    <xf numFmtId="0" fontId="12" fillId="0" borderId="0" xfId="2" applyFont="1"/>
    <xf numFmtId="0" fontId="13" fillId="0" borderId="5" xfId="2" applyFont="1" applyBorder="1" applyAlignment="1">
      <alignment horizontal="right"/>
    </xf>
    <xf numFmtId="191" fontId="12" fillId="0" borderId="0" xfId="2" applyNumberFormat="1" applyFont="1"/>
    <xf numFmtId="0" fontId="14" fillId="6" borderId="6" xfId="2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center" vertical="center" wrapText="1"/>
    </xf>
    <xf numFmtId="0" fontId="14" fillId="6" borderId="8" xfId="2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4" fillId="6" borderId="10" xfId="2" applyFont="1" applyFill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 wrapText="1"/>
    </xf>
    <xf numFmtId="0" fontId="15" fillId="6" borderId="11" xfId="2" applyFont="1" applyFill="1" applyBorder="1" applyAlignment="1">
      <alignment vertical="top" wrapText="1"/>
    </xf>
    <xf numFmtId="204" fontId="2" fillId="0" borderId="1" xfId="1" applyNumberFormat="1" applyFont="1" applyBorder="1" applyAlignment="1">
      <alignment horizontal="center" vertical="top"/>
    </xf>
    <xf numFmtId="0" fontId="14" fillId="6" borderId="7" xfId="2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 wrapText="1"/>
    </xf>
    <xf numFmtId="191" fontId="14" fillId="5" borderId="1" xfId="2" applyNumberFormat="1" applyFont="1" applyFill="1" applyBorder="1" applyAlignment="1">
      <alignment vertical="top" wrapText="1"/>
    </xf>
    <xf numFmtId="2" fontId="14" fillId="5" borderId="1" xfId="2" applyNumberFormat="1" applyFont="1" applyFill="1" applyBorder="1" applyAlignment="1">
      <alignment vertical="top" wrapText="1"/>
    </xf>
    <xf numFmtId="0" fontId="14" fillId="4" borderId="1" xfId="6" applyFont="1" applyFill="1" applyBorder="1" applyAlignment="1">
      <alignment horizontal="left" vertical="top" wrapText="1"/>
    </xf>
    <xf numFmtId="191" fontId="14" fillId="4" borderId="1" xfId="2" applyNumberFormat="1" applyFont="1" applyFill="1" applyBorder="1" applyAlignment="1">
      <alignment vertical="top" wrapText="1"/>
    </xf>
    <xf numFmtId="2" fontId="14" fillId="4" borderId="1" xfId="2" applyNumberFormat="1" applyFont="1" applyFill="1" applyBorder="1" applyAlignment="1">
      <alignment vertical="top" wrapText="1"/>
    </xf>
    <xf numFmtId="0" fontId="15" fillId="0" borderId="1" xfId="6" applyFont="1" applyBorder="1" applyAlignment="1">
      <alignment vertical="top" wrapText="1"/>
    </xf>
    <xf numFmtId="191" fontId="15" fillId="0" borderId="1" xfId="2" applyNumberFormat="1" applyFont="1" applyBorder="1" applyAlignment="1">
      <alignment vertical="center" wrapText="1"/>
    </xf>
    <xf numFmtId="4" fontId="15" fillId="0" borderId="1" xfId="2" applyNumberFormat="1" applyFont="1" applyBorder="1" applyAlignment="1">
      <alignment vertical="center" wrapText="1"/>
    </xf>
    <xf numFmtId="0" fontId="14" fillId="0" borderId="1" xfId="6" applyFont="1" applyBorder="1" applyAlignment="1">
      <alignment vertical="top" wrapText="1"/>
    </xf>
    <xf numFmtId="191" fontId="14" fillId="0" borderId="1" xfId="2" applyNumberFormat="1" applyFont="1" applyBorder="1" applyAlignment="1">
      <alignment vertical="center" wrapText="1"/>
    </xf>
    <xf numFmtId="4" fontId="14" fillId="0" borderId="1" xfId="2" applyNumberFormat="1" applyFont="1" applyBorder="1" applyAlignment="1">
      <alignment vertical="center" wrapText="1"/>
    </xf>
    <xf numFmtId="0" fontId="15" fillId="0" borderId="1" xfId="6" applyFont="1" applyBorder="1" applyAlignment="1">
      <alignment vertical="top"/>
    </xf>
    <xf numFmtId="0" fontId="14" fillId="7" borderId="1" xfId="6" applyFont="1" applyFill="1" applyBorder="1" applyAlignment="1">
      <alignment vertical="top" wrapText="1"/>
    </xf>
    <xf numFmtId="191" fontId="14" fillId="7" borderId="1" xfId="2" applyNumberFormat="1" applyFont="1" applyFill="1" applyBorder="1" applyAlignment="1">
      <alignment vertical="center" wrapText="1"/>
    </xf>
    <xf numFmtId="4" fontId="14" fillId="7" borderId="1" xfId="2" applyNumberFormat="1" applyFont="1" applyFill="1" applyBorder="1" applyAlignment="1">
      <alignment vertical="center" wrapText="1"/>
    </xf>
  </cellXfs>
  <cellStyles count="8">
    <cellStyle name="Comma 2" xfId="5" xr:uid="{00000000-0005-0000-0000-000001000000}"/>
    <cellStyle name="Normal 10 2" xfId="6" xr:uid="{25DF9312-EDBD-4F66-B097-587B90EC347F}"/>
    <cellStyle name="Normal 2" xfId="2" xr:uid="{00000000-0005-0000-0000-000003000000}"/>
    <cellStyle name="Normal 3" xfId="4" xr:uid="{00000000-0005-0000-0000-000004000000}"/>
    <cellStyle name="Normal 4" xfId="3" xr:uid="{00000000-0005-0000-0000-000005000000}"/>
    <cellStyle name="จุลภาค" xfId="1" builtinId="3"/>
    <cellStyle name="จุลภาค 2" xfId="7" xr:uid="{1B54F28D-E7B0-4282-ADFC-30C1554D2EB6}"/>
    <cellStyle name="ปกติ" xfId="0" builtinId="0"/>
  </cellStyles>
  <dxfs count="0"/>
  <tableStyles count="0" defaultTableStyle="TableStyleMedium2" defaultPivotStyle="PivotStyleLight16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BAFA-48E9-47CC-994A-EAA73C83101B}">
  <dimension ref="A1:K59"/>
  <sheetViews>
    <sheetView zoomScale="112" zoomScaleNormal="112" workbookViewId="0">
      <selection activeCell="C4" sqref="C4"/>
    </sheetView>
  </sheetViews>
  <sheetFormatPr defaultColWidth="9.09765625" defaultRowHeight="24.6"/>
  <cols>
    <col min="1" max="1" width="4.69921875" style="1" customWidth="1"/>
    <col min="2" max="2" width="13.296875" style="1" customWidth="1"/>
    <col min="3" max="3" width="110.09765625" style="1" customWidth="1"/>
    <col min="4" max="4" width="20.3984375" style="1" customWidth="1"/>
    <col min="5" max="5" width="12.69921875" style="1" customWidth="1"/>
    <col min="6" max="6" width="15.19921875" style="1" customWidth="1"/>
    <col min="7" max="7" width="8.59765625" style="1" customWidth="1"/>
    <col min="8" max="8" width="19.3984375" style="1" customWidth="1"/>
    <col min="9" max="9" width="13.8984375" style="1" bestFit="1" customWidth="1"/>
    <col min="10" max="16384" width="9.09765625" style="1"/>
  </cols>
  <sheetData>
    <row r="1" spans="1:8" ht="30.75" customHeight="1">
      <c r="A1" s="3" t="s">
        <v>0</v>
      </c>
    </row>
    <row r="2" spans="1:8" ht="30.75" customHeight="1" thickBot="1">
      <c r="A2" s="4" t="s">
        <v>48</v>
      </c>
      <c r="B2" s="5"/>
      <c r="C2" s="5"/>
      <c r="D2" s="5"/>
      <c r="E2" s="5"/>
      <c r="F2" s="5"/>
      <c r="G2" s="5"/>
      <c r="H2" s="5"/>
    </row>
    <row r="3" spans="1:8" ht="23.25" customHeight="1">
      <c r="A3" s="6" t="s">
        <v>1</v>
      </c>
    </row>
    <row r="4" spans="1:8" ht="23.25" customHeight="1">
      <c r="A4" s="6" t="s">
        <v>59</v>
      </c>
    </row>
    <row r="5" spans="1:8" ht="9" customHeight="1">
      <c r="A5" s="6"/>
      <c r="E5" s="6"/>
      <c r="F5" s="6"/>
      <c r="H5" s="6"/>
    </row>
    <row r="6" spans="1:8" ht="70.2">
      <c r="A6" s="8" t="s">
        <v>2</v>
      </c>
      <c r="B6" s="8"/>
      <c r="C6" s="8"/>
      <c r="D6" s="9" t="s">
        <v>4</v>
      </c>
      <c r="E6" s="9" t="s">
        <v>133</v>
      </c>
      <c r="F6" s="9" t="s">
        <v>107</v>
      </c>
      <c r="G6" s="9" t="s">
        <v>19</v>
      </c>
      <c r="H6" s="9" t="s">
        <v>49</v>
      </c>
    </row>
    <row r="7" spans="1:8">
      <c r="A7" s="10" t="s">
        <v>3</v>
      </c>
      <c r="B7" s="10"/>
      <c r="C7" s="10"/>
      <c r="D7" s="15">
        <f>+D8+D10+D18+D21+D24+D44</f>
        <v>47108914600</v>
      </c>
      <c r="E7" s="16"/>
      <c r="F7" s="16"/>
      <c r="G7" s="18"/>
      <c r="H7" s="16"/>
    </row>
    <row r="8" spans="1:8">
      <c r="A8" s="11"/>
      <c r="B8" s="12" t="s">
        <v>5</v>
      </c>
      <c r="C8" s="11"/>
      <c r="D8" s="14">
        <f>SUM(D9)</f>
        <v>1438709800</v>
      </c>
      <c r="E8" s="12"/>
      <c r="F8" s="12"/>
      <c r="G8" s="19"/>
      <c r="H8" s="19" t="s">
        <v>50</v>
      </c>
    </row>
    <row r="9" spans="1:8">
      <c r="A9" s="2"/>
      <c r="B9" s="2" t="s">
        <v>7</v>
      </c>
      <c r="C9" s="2" t="s">
        <v>42</v>
      </c>
      <c r="D9" s="13">
        <v>1438709800</v>
      </c>
      <c r="E9" s="23"/>
      <c r="F9" s="23"/>
      <c r="G9" s="20"/>
      <c r="H9" s="20" t="s">
        <v>50</v>
      </c>
    </row>
    <row r="10" spans="1:8">
      <c r="A10" s="11"/>
      <c r="B10" s="12" t="s">
        <v>6</v>
      </c>
      <c r="C10" s="11"/>
      <c r="D10" s="14">
        <f>+D11+D13+D16+D17</f>
        <v>23580262500</v>
      </c>
      <c r="E10" s="19"/>
      <c r="F10" s="19"/>
      <c r="G10" s="19"/>
      <c r="H10" s="19" t="s">
        <v>50</v>
      </c>
    </row>
    <row r="11" spans="1:8">
      <c r="A11" s="2"/>
      <c r="B11" s="2" t="s">
        <v>7</v>
      </c>
      <c r="C11" s="2" t="s">
        <v>8</v>
      </c>
      <c r="D11" s="13">
        <v>3013200</v>
      </c>
      <c r="E11" s="23"/>
      <c r="F11" s="23"/>
      <c r="G11" s="20"/>
      <c r="H11" s="20" t="s">
        <v>50</v>
      </c>
    </row>
    <row r="12" spans="1:8">
      <c r="A12" s="2"/>
      <c r="B12" s="2"/>
      <c r="C12" s="2" t="s">
        <v>108</v>
      </c>
      <c r="D12" s="13"/>
      <c r="E12" s="33">
        <v>840</v>
      </c>
      <c r="F12" s="25">
        <v>1679</v>
      </c>
      <c r="G12" s="20" t="s">
        <v>14</v>
      </c>
      <c r="H12" s="20" t="s">
        <v>50</v>
      </c>
    </row>
    <row r="13" spans="1:8">
      <c r="A13" s="2"/>
      <c r="B13" s="2" t="s">
        <v>9</v>
      </c>
      <c r="C13" s="2" t="s">
        <v>10</v>
      </c>
      <c r="D13" s="13">
        <v>2322544400</v>
      </c>
      <c r="E13" s="23"/>
      <c r="F13" s="23"/>
      <c r="G13" s="20"/>
      <c r="H13" s="20" t="s">
        <v>50</v>
      </c>
    </row>
    <row r="14" spans="1:8">
      <c r="A14" s="2"/>
      <c r="B14" s="2"/>
      <c r="C14" s="2" t="s">
        <v>109</v>
      </c>
      <c r="D14" s="13"/>
      <c r="E14" s="24">
        <v>127.78400000000001</v>
      </c>
      <c r="F14" s="24">
        <v>117.786</v>
      </c>
      <c r="G14" s="20" t="s">
        <v>15</v>
      </c>
      <c r="H14" s="20" t="s">
        <v>50</v>
      </c>
    </row>
    <row r="15" spans="1:8">
      <c r="A15" s="2"/>
      <c r="B15" s="2"/>
      <c r="C15" s="2" t="s">
        <v>110</v>
      </c>
      <c r="D15" s="13"/>
      <c r="E15" s="25">
        <v>2591</v>
      </c>
      <c r="F15" s="25">
        <v>2406</v>
      </c>
      <c r="G15" s="22" t="s">
        <v>18</v>
      </c>
      <c r="H15" s="22" t="s">
        <v>50</v>
      </c>
    </row>
    <row r="16" spans="1:8">
      <c r="A16" s="2"/>
      <c r="B16" s="2" t="s">
        <v>11</v>
      </c>
      <c r="C16" s="2" t="s">
        <v>111</v>
      </c>
      <c r="D16" s="13">
        <v>17996598000</v>
      </c>
      <c r="E16" s="25">
        <v>49123</v>
      </c>
      <c r="F16" s="25">
        <v>49123</v>
      </c>
      <c r="G16" s="20" t="s">
        <v>15</v>
      </c>
      <c r="H16" s="20" t="s">
        <v>50</v>
      </c>
    </row>
    <row r="17" spans="1:9">
      <c r="A17" s="2"/>
      <c r="B17" s="2" t="s">
        <v>12</v>
      </c>
      <c r="C17" s="2" t="s">
        <v>112</v>
      </c>
      <c r="D17" s="13">
        <v>3258106900</v>
      </c>
      <c r="E17" s="25">
        <v>1188</v>
      </c>
      <c r="F17" s="25">
        <v>1182</v>
      </c>
      <c r="G17" s="20" t="s">
        <v>16</v>
      </c>
      <c r="H17" s="20" t="s">
        <v>50</v>
      </c>
    </row>
    <row r="18" spans="1:9">
      <c r="A18" s="11"/>
      <c r="B18" s="12" t="s">
        <v>43</v>
      </c>
      <c r="C18" s="11"/>
      <c r="D18" s="14">
        <f>SUM(D19)</f>
        <v>263366400</v>
      </c>
      <c r="E18" s="21"/>
      <c r="F18" s="21"/>
      <c r="G18" s="21"/>
      <c r="H18" s="21" t="s">
        <v>50</v>
      </c>
    </row>
    <row r="19" spans="1:9">
      <c r="A19" s="2"/>
      <c r="B19" s="2" t="s">
        <v>13</v>
      </c>
      <c r="C19" s="2" t="s">
        <v>44</v>
      </c>
      <c r="D19" s="13">
        <v>263366400</v>
      </c>
      <c r="E19" s="22"/>
      <c r="F19" s="22"/>
      <c r="G19" s="20"/>
      <c r="H19" s="20" t="s">
        <v>50</v>
      </c>
    </row>
    <row r="20" spans="1:9">
      <c r="A20" s="2"/>
      <c r="B20" s="2"/>
      <c r="C20" s="2" t="s">
        <v>113</v>
      </c>
      <c r="D20" s="13"/>
      <c r="E20" s="22">
        <v>55.295000000000002</v>
      </c>
      <c r="F20" s="24">
        <v>55.295000000000002</v>
      </c>
      <c r="G20" s="20" t="s">
        <v>15</v>
      </c>
      <c r="H20" s="20" t="s">
        <v>50</v>
      </c>
    </row>
    <row r="21" spans="1:9">
      <c r="A21" s="11"/>
      <c r="B21" s="12" t="s">
        <v>20</v>
      </c>
      <c r="C21" s="11"/>
      <c r="D21" s="14">
        <f>SUM(D22)</f>
        <v>1317209600</v>
      </c>
      <c r="E21" s="21"/>
      <c r="F21" s="21"/>
      <c r="G21" s="21"/>
      <c r="H21" s="21" t="s">
        <v>50</v>
      </c>
    </row>
    <row r="22" spans="1:9">
      <c r="A22" s="2"/>
      <c r="B22" s="2" t="s">
        <v>13</v>
      </c>
      <c r="C22" s="2" t="s">
        <v>45</v>
      </c>
      <c r="D22" s="13">
        <v>1317209600</v>
      </c>
      <c r="E22" s="24"/>
      <c r="F22" s="24"/>
      <c r="G22" s="20"/>
      <c r="H22" s="20" t="s">
        <v>50</v>
      </c>
    </row>
    <row r="23" spans="1:9">
      <c r="A23" s="2"/>
      <c r="B23" s="2"/>
      <c r="C23" s="2" t="s">
        <v>113</v>
      </c>
      <c r="D23" s="13"/>
      <c r="E23" s="24">
        <v>219.67099999999999</v>
      </c>
      <c r="F23" s="24">
        <v>219.67099999999999</v>
      </c>
      <c r="G23" s="20" t="s">
        <v>15</v>
      </c>
      <c r="H23" s="20" t="s">
        <v>50</v>
      </c>
    </row>
    <row r="24" spans="1:9">
      <c r="A24" s="11"/>
      <c r="B24" s="12" t="s">
        <v>24</v>
      </c>
      <c r="C24" s="11"/>
      <c r="D24" s="14">
        <f>+D25+D33</f>
        <v>19771764200</v>
      </c>
      <c r="E24" s="19"/>
      <c r="F24" s="19"/>
      <c r="G24" s="19"/>
      <c r="H24" s="19" t="s">
        <v>50</v>
      </c>
    </row>
    <row r="25" spans="1:9" ht="45" customHeight="1">
      <c r="A25" s="27"/>
      <c r="B25" s="37" t="s">
        <v>22</v>
      </c>
      <c r="C25" s="38"/>
      <c r="D25" s="28">
        <f>SUM(D26:D32)</f>
        <v>15247274100</v>
      </c>
      <c r="E25" s="29"/>
      <c r="F25" s="29"/>
      <c r="G25" s="29"/>
      <c r="H25" s="29" t="s">
        <v>50</v>
      </c>
      <c r="I25" s="17"/>
    </row>
    <row r="26" spans="1:9">
      <c r="A26" s="2"/>
      <c r="B26" s="2" t="s">
        <v>26</v>
      </c>
      <c r="C26" s="2" t="s">
        <v>114</v>
      </c>
      <c r="D26" s="13">
        <v>1543118599.9999998</v>
      </c>
      <c r="E26" s="51">
        <v>11.109</v>
      </c>
      <c r="F26" s="51">
        <v>10.989000000000001</v>
      </c>
      <c r="G26" s="20" t="s">
        <v>15</v>
      </c>
      <c r="H26" s="20" t="s">
        <v>50</v>
      </c>
      <c r="I26" s="34"/>
    </row>
    <row r="27" spans="1:9">
      <c r="A27" s="2"/>
      <c r="B27" s="2" t="s">
        <v>27</v>
      </c>
      <c r="C27" s="2" t="s">
        <v>115</v>
      </c>
      <c r="D27" s="13">
        <v>8021347100</v>
      </c>
      <c r="E27" s="24">
        <v>859.279</v>
      </c>
      <c r="F27" s="24">
        <v>760.38300000000004</v>
      </c>
      <c r="G27" s="20" t="s">
        <v>15</v>
      </c>
      <c r="H27" s="20" t="s">
        <v>50</v>
      </c>
    </row>
    <row r="28" spans="1:9">
      <c r="A28" s="2"/>
      <c r="B28" s="2" t="s">
        <v>28</v>
      </c>
      <c r="C28" s="2" t="s">
        <v>116</v>
      </c>
      <c r="D28" s="13">
        <v>2666683400</v>
      </c>
      <c r="E28" s="22">
        <v>177.61500000000001</v>
      </c>
      <c r="F28" s="22">
        <v>168.41499999999999</v>
      </c>
      <c r="G28" s="20" t="s">
        <v>15</v>
      </c>
      <c r="H28" s="20" t="s">
        <v>50</v>
      </c>
    </row>
    <row r="29" spans="1:9">
      <c r="A29" s="2"/>
      <c r="B29" s="2" t="s">
        <v>29</v>
      </c>
      <c r="C29" s="2" t="s">
        <v>117</v>
      </c>
      <c r="D29" s="13">
        <v>488234200</v>
      </c>
      <c r="E29" s="22">
        <v>23.841999999999999</v>
      </c>
      <c r="F29" s="22">
        <v>23.841999999999999</v>
      </c>
      <c r="G29" s="20" t="s">
        <v>15</v>
      </c>
      <c r="H29" s="20" t="s">
        <v>50</v>
      </c>
    </row>
    <row r="30" spans="1:9">
      <c r="A30" s="2"/>
      <c r="B30" s="2" t="s">
        <v>30</v>
      </c>
      <c r="C30" s="2" t="s">
        <v>118</v>
      </c>
      <c r="D30" s="13">
        <v>1097140800.0000002</v>
      </c>
      <c r="E30" s="24">
        <v>13.74</v>
      </c>
      <c r="F30" s="24">
        <v>13.74</v>
      </c>
      <c r="G30" s="20" t="s">
        <v>15</v>
      </c>
      <c r="H30" s="20" t="s">
        <v>50</v>
      </c>
    </row>
    <row r="31" spans="1:9">
      <c r="A31" s="2"/>
      <c r="B31" s="2" t="s">
        <v>31</v>
      </c>
      <c r="C31" s="30" t="s">
        <v>119</v>
      </c>
      <c r="D31" s="13">
        <v>222250000</v>
      </c>
      <c r="E31" s="22">
        <v>40.045999999999999</v>
      </c>
      <c r="F31" s="22">
        <v>40.045999999999999</v>
      </c>
      <c r="G31" s="20" t="s">
        <v>15</v>
      </c>
      <c r="H31" s="20" t="s">
        <v>50</v>
      </c>
    </row>
    <row r="32" spans="1:9">
      <c r="A32" s="2"/>
      <c r="B32" s="2" t="s">
        <v>32</v>
      </c>
      <c r="C32" s="30" t="s">
        <v>120</v>
      </c>
      <c r="D32" s="13">
        <v>1208500000</v>
      </c>
      <c r="E32" s="25">
        <v>4</v>
      </c>
      <c r="F32" s="25">
        <v>3</v>
      </c>
      <c r="G32" s="20" t="s">
        <v>17</v>
      </c>
      <c r="H32" s="20" t="s">
        <v>50</v>
      </c>
    </row>
    <row r="33" spans="1:11">
      <c r="A33" s="27"/>
      <c r="B33" s="37" t="s">
        <v>23</v>
      </c>
      <c r="C33" s="38"/>
      <c r="D33" s="28">
        <f>SUM(D34:D43)</f>
        <v>4524490100</v>
      </c>
      <c r="E33" s="29"/>
      <c r="F33" s="29"/>
      <c r="G33" s="29"/>
      <c r="H33" s="29" t="s">
        <v>50</v>
      </c>
      <c r="I33" s="32"/>
    </row>
    <row r="34" spans="1:11">
      <c r="A34" s="2"/>
      <c r="B34" s="2" t="s">
        <v>33</v>
      </c>
      <c r="C34" s="2" t="s">
        <v>121</v>
      </c>
      <c r="D34" s="13">
        <v>82800000</v>
      </c>
      <c r="E34" s="22">
        <v>17</v>
      </c>
      <c r="F34" s="22">
        <v>13</v>
      </c>
      <c r="G34" s="20" t="s">
        <v>16</v>
      </c>
      <c r="H34" s="20" t="s">
        <v>50</v>
      </c>
    </row>
    <row r="35" spans="1:11">
      <c r="A35" s="2"/>
      <c r="B35" s="2" t="s">
        <v>34</v>
      </c>
      <c r="C35" s="2" t="s">
        <v>122</v>
      </c>
      <c r="D35" s="13">
        <v>627500000</v>
      </c>
      <c r="E35" s="22">
        <v>48</v>
      </c>
      <c r="F35" s="22">
        <v>45</v>
      </c>
      <c r="G35" s="20" t="s">
        <v>16</v>
      </c>
      <c r="H35" s="20" t="s">
        <v>50</v>
      </c>
    </row>
    <row r="36" spans="1:11">
      <c r="A36" s="2"/>
      <c r="B36" s="2" t="s">
        <v>35</v>
      </c>
      <c r="C36" s="2" t="s">
        <v>123</v>
      </c>
      <c r="D36" s="13">
        <v>443066000</v>
      </c>
      <c r="E36" s="22">
        <v>212</v>
      </c>
      <c r="F36" s="22">
        <v>211</v>
      </c>
      <c r="G36" s="20" t="s">
        <v>16</v>
      </c>
      <c r="H36" s="20" t="s">
        <v>50</v>
      </c>
    </row>
    <row r="37" spans="1:11">
      <c r="A37" s="2"/>
      <c r="B37" s="2" t="s">
        <v>36</v>
      </c>
      <c r="C37" s="2" t="s">
        <v>124</v>
      </c>
      <c r="D37" s="13">
        <v>229700000</v>
      </c>
      <c r="E37" s="22">
        <v>23</v>
      </c>
      <c r="F37" s="22">
        <v>21</v>
      </c>
      <c r="G37" s="20" t="s">
        <v>16</v>
      </c>
      <c r="H37" s="20" t="s">
        <v>50</v>
      </c>
    </row>
    <row r="38" spans="1:11">
      <c r="A38" s="2"/>
      <c r="B38" s="2" t="s">
        <v>37</v>
      </c>
      <c r="C38" s="2" t="s">
        <v>125</v>
      </c>
      <c r="D38" s="13">
        <v>135700000</v>
      </c>
      <c r="E38" s="22">
        <v>13</v>
      </c>
      <c r="F38" s="22">
        <v>13</v>
      </c>
      <c r="G38" s="20" t="s">
        <v>16</v>
      </c>
      <c r="H38" s="20" t="s">
        <v>50</v>
      </c>
    </row>
    <row r="39" spans="1:11">
      <c r="A39" s="2"/>
      <c r="B39" s="2" t="s">
        <v>38</v>
      </c>
      <c r="C39" s="2" t="s">
        <v>126</v>
      </c>
      <c r="D39" s="13">
        <v>398360000</v>
      </c>
      <c r="E39" s="22">
        <v>38</v>
      </c>
      <c r="F39" s="22">
        <v>37</v>
      </c>
      <c r="G39" s="20" t="s">
        <v>16</v>
      </c>
      <c r="H39" s="20" t="s">
        <v>50</v>
      </c>
    </row>
    <row r="40" spans="1:11">
      <c r="A40" s="2"/>
      <c r="B40" s="2" t="s">
        <v>39</v>
      </c>
      <c r="C40" s="2" t="s">
        <v>127</v>
      </c>
      <c r="D40" s="13">
        <v>1302736500</v>
      </c>
      <c r="E40" s="22">
        <v>236</v>
      </c>
      <c r="F40" s="22">
        <v>236</v>
      </c>
      <c r="G40" s="20" t="s">
        <v>16</v>
      </c>
      <c r="H40" s="20" t="s">
        <v>50</v>
      </c>
      <c r="K40" s="31"/>
    </row>
    <row r="41" spans="1:11">
      <c r="A41" s="2"/>
      <c r="B41" s="2" t="s">
        <v>40</v>
      </c>
      <c r="C41" s="2" t="s">
        <v>128</v>
      </c>
      <c r="D41" s="13">
        <v>210729500</v>
      </c>
      <c r="E41" s="22">
        <v>77</v>
      </c>
      <c r="F41" s="22">
        <v>77</v>
      </c>
      <c r="G41" s="20" t="s">
        <v>16</v>
      </c>
      <c r="H41" s="20" t="s">
        <v>50</v>
      </c>
      <c r="K41" s="31"/>
    </row>
    <row r="42" spans="1:11">
      <c r="A42" s="2"/>
      <c r="B42" s="2" t="s">
        <v>46</v>
      </c>
      <c r="C42" s="2" t="s">
        <v>129</v>
      </c>
      <c r="D42" s="13">
        <v>908898100</v>
      </c>
      <c r="E42" s="22">
        <v>14</v>
      </c>
      <c r="F42" s="22">
        <v>11</v>
      </c>
      <c r="G42" s="20" t="s">
        <v>16</v>
      </c>
      <c r="H42" s="20" t="s">
        <v>50</v>
      </c>
      <c r="K42" s="31"/>
    </row>
    <row r="43" spans="1:11">
      <c r="A43" s="2"/>
      <c r="B43" s="2" t="s">
        <v>47</v>
      </c>
      <c r="C43" s="2" t="s">
        <v>130</v>
      </c>
      <c r="D43" s="13">
        <v>185000000</v>
      </c>
      <c r="E43" s="26">
        <v>7</v>
      </c>
      <c r="F43" s="26">
        <v>5</v>
      </c>
      <c r="G43" s="20" t="s">
        <v>16</v>
      </c>
      <c r="H43" s="20" t="s">
        <v>50</v>
      </c>
      <c r="K43" s="31"/>
    </row>
    <row r="44" spans="1:11">
      <c r="A44" s="11"/>
      <c r="B44" s="12" t="s">
        <v>21</v>
      </c>
      <c r="C44" s="11"/>
      <c r="D44" s="14">
        <f>SUM(D46:D47)</f>
        <v>737602100</v>
      </c>
      <c r="E44" s="21"/>
      <c r="F44" s="21"/>
      <c r="G44" s="21"/>
      <c r="H44" s="21" t="s">
        <v>50</v>
      </c>
    </row>
    <row r="45" spans="1:11">
      <c r="A45" s="2"/>
      <c r="B45" s="2" t="s">
        <v>13</v>
      </c>
      <c r="C45" s="7" t="s">
        <v>41</v>
      </c>
      <c r="D45" s="13"/>
      <c r="E45" s="22"/>
      <c r="F45" s="22"/>
      <c r="G45" s="20"/>
      <c r="H45" s="20" t="s">
        <v>50</v>
      </c>
    </row>
    <row r="46" spans="1:11">
      <c r="A46" s="2"/>
      <c r="B46" s="2" t="s">
        <v>25</v>
      </c>
      <c r="C46" s="7" t="s">
        <v>131</v>
      </c>
      <c r="D46" s="13">
        <v>600602100</v>
      </c>
      <c r="E46" s="22">
        <v>44.591999999999999</v>
      </c>
      <c r="F46" s="22">
        <v>44.591999999999999</v>
      </c>
      <c r="G46" s="20" t="s">
        <v>15</v>
      </c>
      <c r="H46" s="20" t="s">
        <v>50</v>
      </c>
    </row>
    <row r="47" spans="1:11">
      <c r="A47" s="2"/>
      <c r="B47" s="2" t="s">
        <v>25</v>
      </c>
      <c r="C47" s="7" t="s">
        <v>132</v>
      </c>
      <c r="D47" s="13">
        <v>137000000</v>
      </c>
      <c r="E47" s="22">
        <v>1</v>
      </c>
      <c r="F47" s="22">
        <v>1</v>
      </c>
      <c r="G47" s="20" t="s">
        <v>17</v>
      </c>
      <c r="H47" s="20" t="s">
        <v>50</v>
      </c>
    </row>
    <row r="49" spans="2:8">
      <c r="B49" s="39" t="s">
        <v>51</v>
      </c>
      <c r="C49" s="39"/>
    </row>
    <row r="50" spans="2:8">
      <c r="B50" s="36" t="s">
        <v>52</v>
      </c>
      <c r="C50" s="36"/>
      <c r="D50" s="36"/>
      <c r="E50" s="36"/>
      <c r="F50" s="36"/>
      <c r="G50" s="36"/>
      <c r="H50" s="36"/>
    </row>
    <row r="51" spans="2:8">
      <c r="B51" s="36" t="s">
        <v>53</v>
      </c>
      <c r="C51" s="36"/>
      <c r="D51" s="36"/>
      <c r="E51" s="36"/>
      <c r="F51" s="36"/>
      <c r="G51" s="36"/>
      <c r="H51" s="36"/>
    </row>
    <row r="52" spans="2:8">
      <c r="B52" s="36" t="s">
        <v>54</v>
      </c>
      <c r="C52" s="36"/>
      <c r="D52" s="36"/>
      <c r="E52" s="36"/>
      <c r="F52" s="36"/>
      <c r="G52" s="36"/>
      <c r="H52" s="36"/>
    </row>
    <row r="53" spans="2:8">
      <c r="B53" s="36" t="s">
        <v>55</v>
      </c>
      <c r="C53" s="36"/>
      <c r="D53" s="36"/>
      <c r="E53" s="36"/>
      <c r="F53" s="36"/>
      <c r="G53" s="36"/>
      <c r="H53" s="36"/>
    </row>
    <row r="54" spans="2:8">
      <c r="B54" s="36" t="s">
        <v>56</v>
      </c>
      <c r="C54" s="36"/>
      <c r="D54" s="36"/>
      <c r="E54" s="36"/>
      <c r="F54" s="36"/>
      <c r="G54" s="36"/>
      <c r="H54" s="36"/>
    </row>
    <row r="55" spans="2:8">
      <c r="B55" s="35"/>
      <c r="C55" s="35"/>
      <c r="D55" s="35"/>
      <c r="E55" s="35"/>
      <c r="F55" s="35"/>
      <c r="G55" s="35"/>
      <c r="H55" s="35"/>
    </row>
    <row r="56" spans="2:8">
      <c r="B56" s="36" t="s">
        <v>57</v>
      </c>
      <c r="C56" s="36"/>
      <c r="D56" s="36"/>
      <c r="E56" s="36"/>
      <c r="F56" s="36"/>
      <c r="G56" s="36"/>
      <c r="H56" s="36"/>
    </row>
    <row r="57" spans="2:8">
      <c r="B57" s="36" t="s">
        <v>58</v>
      </c>
      <c r="C57" s="36"/>
      <c r="D57" s="36"/>
      <c r="E57" s="36"/>
      <c r="F57" s="36"/>
      <c r="G57" s="36"/>
      <c r="H57" s="36"/>
    </row>
    <row r="58" spans="2:8">
      <c r="B58" s="36"/>
      <c r="C58" s="36"/>
      <c r="D58" s="36"/>
      <c r="E58" s="36"/>
      <c r="F58" s="36"/>
      <c r="G58" s="36"/>
      <c r="H58" s="36"/>
    </row>
    <row r="59" spans="2:8">
      <c r="B59" s="36"/>
      <c r="C59" s="36"/>
      <c r="D59" s="36"/>
      <c r="E59" s="36"/>
      <c r="F59" s="36"/>
      <c r="G59" s="36"/>
      <c r="H59" s="36"/>
    </row>
  </sheetData>
  <mergeCells count="12">
    <mergeCell ref="B57:H57"/>
    <mergeCell ref="B58:H58"/>
    <mergeCell ref="B59:H59"/>
    <mergeCell ref="B25:C25"/>
    <mergeCell ref="B33:C33"/>
    <mergeCell ref="B49:C49"/>
    <mergeCell ref="B50:H50"/>
    <mergeCell ref="B51:H51"/>
    <mergeCell ref="B52:H52"/>
    <mergeCell ref="B53:H53"/>
    <mergeCell ref="B54:H54"/>
    <mergeCell ref="B56:H56"/>
  </mergeCells>
  <phoneticPr fontId="9" type="noConversion"/>
  <printOptions horizontalCentered="1"/>
  <pageMargins left="0.23622047244094491" right="0.23622047244094491" top="0.31496062992125984" bottom="0.35433070866141736" header="0.19685039370078741" footer="0.27559055118110237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D52B-F631-428F-8230-1969BCFB4F7B}">
  <sheetPr>
    <tabColor rgb="FF92D050"/>
  </sheetPr>
  <dimension ref="A1:E50"/>
  <sheetViews>
    <sheetView tabSelected="1" topLeftCell="A37" zoomScale="112" zoomScaleNormal="112" zoomScaleSheetLayoutView="112" workbookViewId="0">
      <selection activeCell="A51" sqref="A51"/>
    </sheetView>
  </sheetViews>
  <sheetFormatPr defaultColWidth="9.09765625" defaultRowHeight="18"/>
  <cols>
    <col min="1" max="1" width="86.3984375" style="41" customWidth="1"/>
    <col min="2" max="2" width="15.3984375" style="41" customWidth="1"/>
    <col min="3" max="3" width="14.69921875" style="41" customWidth="1"/>
    <col min="4" max="4" width="10.09765625" style="41" customWidth="1"/>
    <col min="5" max="5" width="17.09765625" style="41" customWidth="1"/>
    <col min="6" max="16384" width="9.09765625" style="41"/>
  </cols>
  <sheetData>
    <row r="1" spans="1:5" ht="48" customHeight="1">
      <c r="A1" s="40" t="s">
        <v>105</v>
      </c>
      <c r="B1" s="40"/>
      <c r="C1" s="40"/>
      <c r="D1" s="40"/>
    </row>
    <row r="2" spans="1:5" ht="19.5" customHeight="1">
      <c r="C2" s="42" t="s">
        <v>60</v>
      </c>
      <c r="D2" s="42"/>
    </row>
    <row r="3" spans="1:5" ht="21">
      <c r="A3" s="44" t="s">
        <v>61</v>
      </c>
      <c r="B3" s="45" t="s">
        <v>62</v>
      </c>
      <c r="C3" s="45" t="s">
        <v>63</v>
      </c>
      <c r="D3" s="45" t="s">
        <v>64</v>
      </c>
      <c r="E3" s="52" t="s">
        <v>49</v>
      </c>
    </row>
    <row r="4" spans="1:5" ht="21">
      <c r="A4" s="46"/>
      <c r="B4" s="47" t="s">
        <v>65</v>
      </c>
      <c r="C4" s="47" t="s">
        <v>106</v>
      </c>
      <c r="D4" s="47" t="s">
        <v>66</v>
      </c>
      <c r="E4" s="53"/>
    </row>
    <row r="5" spans="1:5" ht="21">
      <c r="A5" s="48"/>
      <c r="B5" s="49" t="s">
        <v>67</v>
      </c>
      <c r="C5" s="49" t="s">
        <v>67</v>
      </c>
      <c r="D5" s="50"/>
      <c r="E5" s="54"/>
    </row>
    <row r="6" spans="1:5" ht="26.25" customHeight="1">
      <c r="A6" s="58" t="s">
        <v>68</v>
      </c>
      <c r="B6" s="59">
        <f>+B7</f>
        <v>1438.7097999999999</v>
      </c>
      <c r="C6" s="59">
        <f>+C7</f>
        <v>1434.5318864600001</v>
      </c>
      <c r="D6" s="60">
        <f t="shared" ref="D6:D47" si="0">+C6/B6*100</f>
        <v>99.709606931154582</v>
      </c>
      <c r="E6" s="60" t="s">
        <v>50</v>
      </c>
    </row>
    <row r="7" spans="1:5" ht="25.5" customHeight="1">
      <c r="A7" s="61" t="s">
        <v>69</v>
      </c>
      <c r="B7" s="62">
        <v>1438.7097999999999</v>
      </c>
      <c r="C7" s="62">
        <v>1434.5318864600001</v>
      </c>
      <c r="D7" s="63">
        <f t="shared" si="0"/>
        <v>99.709606931154582</v>
      </c>
      <c r="E7" s="63" t="s">
        <v>50</v>
      </c>
    </row>
    <row r="8" spans="1:5" ht="26.25" customHeight="1">
      <c r="A8" s="58" t="s">
        <v>6</v>
      </c>
      <c r="B8" s="59">
        <f>+B9+B11+B15+B19</f>
        <v>23580.262500000001</v>
      </c>
      <c r="C8" s="59">
        <f>+C9+C11+C15+C19</f>
        <v>22531.653254569999</v>
      </c>
      <c r="D8" s="60">
        <f t="shared" si="0"/>
        <v>95.5530213226846</v>
      </c>
      <c r="E8" s="60" t="s">
        <v>50</v>
      </c>
    </row>
    <row r="9" spans="1:5" ht="25.5" customHeight="1">
      <c r="A9" s="64" t="s">
        <v>70</v>
      </c>
      <c r="B9" s="65">
        <f>SUM(B10)</f>
        <v>3.0131999999999999</v>
      </c>
      <c r="C9" s="65">
        <f>SUM(C10)</f>
        <v>2.7189043799999997</v>
      </c>
      <c r="D9" s="66">
        <f t="shared" si="0"/>
        <v>90.233120270808428</v>
      </c>
      <c r="E9" s="66" t="s">
        <v>50</v>
      </c>
    </row>
    <row r="10" spans="1:5" ht="25.5" customHeight="1">
      <c r="A10" s="61" t="s">
        <v>71</v>
      </c>
      <c r="B10" s="62">
        <v>3.0131999999999999</v>
      </c>
      <c r="C10" s="62">
        <v>2.7189043799999997</v>
      </c>
      <c r="D10" s="63">
        <f t="shared" si="0"/>
        <v>90.233120270808428</v>
      </c>
      <c r="E10" s="63" t="s">
        <v>50</v>
      </c>
    </row>
    <row r="11" spans="1:5" ht="25.5" customHeight="1">
      <c r="A11" s="64" t="s">
        <v>72</v>
      </c>
      <c r="B11" s="65">
        <f>SUM(B12:B14)</f>
        <v>2322.5443999999998</v>
      </c>
      <c r="C11" s="65">
        <f>SUM(C12:C14)</f>
        <v>2054.8171754300001</v>
      </c>
      <c r="D11" s="66">
        <f t="shared" si="0"/>
        <v>88.472675718492198</v>
      </c>
      <c r="E11" s="66" t="s">
        <v>50</v>
      </c>
    </row>
    <row r="12" spans="1:5" ht="25.5" customHeight="1">
      <c r="A12" s="61" t="s">
        <v>73</v>
      </c>
      <c r="B12" s="62">
        <v>1262.4542999999999</v>
      </c>
      <c r="C12" s="62">
        <v>1062.35959731</v>
      </c>
      <c r="D12" s="63">
        <f t="shared" si="0"/>
        <v>84.150340912142326</v>
      </c>
      <c r="E12" s="63" t="s">
        <v>50</v>
      </c>
    </row>
    <row r="13" spans="1:5" ht="25.5" customHeight="1">
      <c r="A13" s="61" t="s">
        <v>74</v>
      </c>
      <c r="B13" s="62">
        <v>558.26599999999996</v>
      </c>
      <c r="C13" s="62">
        <v>507.83437464999997</v>
      </c>
      <c r="D13" s="63">
        <f t="shared" si="0"/>
        <v>90.966380659040667</v>
      </c>
      <c r="E13" s="63" t="s">
        <v>50</v>
      </c>
    </row>
    <row r="14" spans="1:5" ht="25.5" customHeight="1">
      <c r="A14" s="61" t="s">
        <v>75</v>
      </c>
      <c r="B14" s="62">
        <f>501.2275+0.5966</f>
        <v>501.82410000000004</v>
      </c>
      <c r="C14" s="62">
        <f>479.49847567+5.1247278</f>
        <v>484.62320347000002</v>
      </c>
      <c r="D14" s="63">
        <f t="shared" si="0"/>
        <v>96.57232553597963</v>
      </c>
      <c r="E14" s="63" t="s">
        <v>50</v>
      </c>
    </row>
    <row r="15" spans="1:5" ht="25.5" customHeight="1">
      <c r="A15" s="64" t="s">
        <v>76</v>
      </c>
      <c r="B15" s="65">
        <f>SUM(B16:B18)</f>
        <v>17996.598000000002</v>
      </c>
      <c r="C15" s="65">
        <f>SUM(C16:C18)</f>
        <v>17254.51521568</v>
      </c>
      <c r="D15" s="66">
        <f t="shared" si="0"/>
        <v>95.876538530671169</v>
      </c>
      <c r="E15" s="66" t="s">
        <v>50</v>
      </c>
    </row>
    <row r="16" spans="1:5" ht="25.5" customHeight="1">
      <c r="A16" s="61" t="s">
        <v>77</v>
      </c>
      <c r="B16" s="62">
        <v>17813.253200000003</v>
      </c>
      <c r="C16" s="62">
        <v>16907.374063129999</v>
      </c>
      <c r="D16" s="63">
        <f t="shared" si="0"/>
        <v>94.91457777701153</v>
      </c>
      <c r="E16" s="63" t="s">
        <v>50</v>
      </c>
    </row>
    <row r="17" spans="1:5" ht="25.5" customHeight="1">
      <c r="A17" s="61" t="s">
        <v>78</v>
      </c>
      <c r="B17" s="62">
        <v>100</v>
      </c>
      <c r="C17" s="62">
        <v>99.347746049999998</v>
      </c>
      <c r="D17" s="63">
        <f t="shared" si="0"/>
        <v>99.347746049999998</v>
      </c>
      <c r="E17" s="63" t="s">
        <v>50</v>
      </c>
    </row>
    <row r="18" spans="1:5" ht="25.5" customHeight="1">
      <c r="A18" s="61" t="s">
        <v>79</v>
      </c>
      <c r="B18" s="62">
        <v>83.344800000000006</v>
      </c>
      <c r="C18" s="62">
        <f>247.2074765+0.58593</f>
        <v>247.7934065</v>
      </c>
      <c r="D18" s="63">
        <f t="shared" si="0"/>
        <v>297.3111777819372</v>
      </c>
      <c r="E18" s="63" t="s">
        <v>50</v>
      </c>
    </row>
    <row r="19" spans="1:5" ht="25.5" customHeight="1">
      <c r="A19" s="64" t="s">
        <v>80</v>
      </c>
      <c r="B19" s="65">
        <f>SUM(B20:B21)</f>
        <v>3258.1068999999998</v>
      </c>
      <c r="C19" s="65">
        <f>SUM(C20:C21)</f>
        <v>3219.6019590800001</v>
      </c>
      <c r="D19" s="66">
        <f t="shared" si="0"/>
        <v>98.818180553867037</v>
      </c>
      <c r="E19" s="66" t="s">
        <v>50</v>
      </c>
    </row>
    <row r="20" spans="1:5" ht="25.5" customHeight="1">
      <c r="A20" s="61" t="s">
        <v>81</v>
      </c>
      <c r="B20" s="62">
        <v>3163.9096999999997</v>
      </c>
      <c r="C20" s="62">
        <v>3136.7386620699999</v>
      </c>
      <c r="D20" s="63">
        <f t="shared" si="0"/>
        <v>99.141219550924603</v>
      </c>
      <c r="E20" s="63" t="s">
        <v>50</v>
      </c>
    </row>
    <row r="21" spans="1:5" ht="25.5" customHeight="1">
      <c r="A21" s="61" t="s">
        <v>82</v>
      </c>
      <c r="B21" s="62">
        <v>94.197199999999995</v>
      </c>
      <c r="C21" s="62">
        <v>82.863297010000011</v>
      </c>
      <c r="D21" s="63">
        <f t="shared" si="0"/>
        <v>87.967898207165405</v>
      </c>
      <c r="E21" s="63" t="s">
        <v>50</v>
      </c>
    </row>
    <row r="22" spans="1:5" ht="26.25" customHeight="1">
      <c r="A22" s="58" t="s">
        <v>43</v>
      </c>
      <c r="B22" s="59">
        <f>+B23</f>
        <v>263.3664</v>
      </c>
      <c r="C22" s="59">
        <f>+C23</f>
        <v>255.47313818999999</v>
      </c>
      <c r="D22" s="60">
        <f t="shared" si="0"/>
        <v>97.002935146624623</v>
      </c>
      <c r="E22" s="60" t="s">
        <v>50</v>
      </c>
    </row>
    <row r="23" spans="1:5" ht="27" customHeight="1">
      <c r="A23" s="61" t="s">
        <v>83</v>
      </c>
      <c r="B23" s="62">
        <v>263.3664</v>
      </c>
      <c r="C23" s="62">
        <v>255.47313818999999</v>
      </c>
      <c r="D23" s="63">
        <f t="shared" si="0"/>
        <v>97.002935146624623</v>
      </c>
      <c r="E23" s="63" t="s">
        <v>50</v>
      </c>
    </row>
    <row r="24" spans="1:5" ht="26.25" customHeight="1">
      <c r="A24" s="58" t="s">
        <v>20</v>
      </c>
      <c r="B24" s="59">
        <f>+B25</f>
        <v>1317.2095999999999</v>
      </c>
      <c r="C24" s="59">
        <f>+C25</f>
        <v>1186.3260570799998</v>
      </c>
      <c r="D24" s="60">
        <f t="shared" si="0"/>
        <v>90.063575081748553</v>
      </c>
      <c r="E24" s="60" t="s">
        <v>50</v>
      </c>
    </row>
    <row r="25" spans="1:5" ht="26.25" customHeight="1">
      <c r="A25" s="67" t="s">
        <v>84</v>
      </c>
      <c r="B25" s="62">
        <v>1317.2095999999999</v>
      </c>
      <c r="C25" s="62">
        <v>1186.3260570799998</v>
      </c>
      <c r="D25" s="63">
        <f t="shared" si="0"/>
        <v>90.063575081748553</v>
      </c>
      <c r="E25" s="63" t="s">
        <v>50</v>
      </c>
    </row>
    <row r="26" spans="1:5" ht="26.25" customHeight="1">
      <c r="A26" s="58" t="s">
        <v>24</v>
      </c>
      <c r="B26" s="59">
        <f>+B27+B35</f>
        <v>19771.764200000001</v>
      </c>
      <c r="C26" s="59">
        <f>+C27+C35</f>
        <v>16801.982903800003</v>
      </c>
      <c r="D26" s="60">
        <f t="shared" si="0"/>
        <v>84.979684836621715</v>
      </c>
      <c r="E26" s="60" t="s">
        <v>50</v>
      </c>
    </row>
    <row r="27" spans="1:5" ht="24" customHeight="1">
      <c r="A27" s="68" t="s">
        <v>85</v>
      </c>
      <c r="B27" s="69">
        <f>SUM(B28:B34)</f>
        <v>15247.274100000002</v>
      </c>
      <c r="C27" s="69">
        <f>SUM(C28:C34)</f>
        <v>12446.6116303</v>
      </c>
      <c r="D27" s="70">
        <f t="shared" si="0"/>
        <v>81.631716913254664</v>
      </c>
      <c r="E27" s="70" t="s">
        <v>50</v>
      </c>
    </row>
    <row r="28" spans="1:5" ht="24" customHeight="1">
      <c r="A28" s="61" t="s">
        <v>86</v>
      </c>
      <c r="B28" s="62">
        <v>1543.1185999999998</v>
      </c>
      <c r="C28" s="62">
        <v>1230.93325033</v>
      </c>
      <c r="D28" s="63">
        <f t="shared" si="0"/>
        <v>79.769192745781183</v>
      </c>
      <c r="E28" s="63" t="s">
        <v>50</v>
      </c>
    </row>
    <row r="29" spans="1:5" ht="24" customHeight="1">
      <c r="A29" s="61" t="s">
        <v>87</v>
      </c>
      <c r="B29" s="62">
        <v>8021.3471</v>
      </c>
      <c r="C29" s="62">
        <v>7557.0329243899987</v>
      </c>
      <c r="D29" s="63">
        <f t="shared" si="0"/>
        <v>94.211518715977249</v>
      </c>
      <c r="E29" s="63" t="s">
        <v>50</v>
      </c>
    </row>
    <row r="30" spans="1:5" ht="24" customHeight="1">
      <c r="A30" s="61" t="s">
        <v>88</v>
      </c>
      <c r="B30" s="62">
        <v>2666.6833999999999</v>
      </c>
      <c r="C30" s="62">
        <v>1270.1123365199999</v>
      </c>
      <c r="D30" s="63">
        <f t="shared" si="0"/>
        <v>47.628913748066225</v>
      </c>
      <c r="E30" s="63" t="s">
        <v>50</v>
      </c>
    </row>
    <row r="31" spans="1:5" ht="24" customHeight="1">
      <c r="A31" s="61" t="s">
        <v>89</v>
      </c>
      <c r="B31" s="62">
        <v>488.23419999999999</v>
      </c>
      <c r="C31" s="62">
        <v>408.29955292</v>
      </c>
      <c r="D31" s="63">
        <f t="shared" si="0"/>
        <v>83.627806679663166</v>
      </c>
      <c r="E31" s="63" t="s">
        <v>50</v>
      </c>
    </row>
    <row r="32" spans="1:5" ht="24" customHeight="1">
      <c r="A32" s="61" t="s">
        <v>90</v>
      </c>
      <c r="B32" s="62">
        <v>1097.1408000000001</v>
      </c>
      <c r="C32" s="62">
        <v>624.66297055000007</v>
      </c>
      <c r="D32" s="63">
        <f t="shared" si="0"/>
        <v>56.935533757381009</v>
      </c>
      <c r="E32" s="63" t="s">
        <v>50</v>
      </c>
    </row>
    <row r="33" spans="1:5" ht="24" customHeight="1">
      <c r="A33" s="61" t="s">
        <v>91</v>
      </c>
      <c r="B33" s="62">
        <v>222.25</v>
      </c>
      <c r="C33" s="62">
        <v>195.33319972000001</v>
      </c>
      <c r="D33" s="63">
        <f t="shared" si="0"/>
        <v>87.888953754780658</v>
      </c>
      <c r="E33" s="63" t="s">
        <v>50</v>
      </c>
    </row>
    <row r="34" spans="1:5" ht="24" customHeight="1">
      <c r="A34" s="61" t="s">
        <v>92</v>
      </c>
      <c r="B34" s="62">
        <v>1208.5</v>
      </c>
      <c r="C34" s="62">
        <v>1160.2373958700002</v>
      </c>
      <c r="D34" s="63">
        <f t="shared" si="0"/>
        <v>96.006404292097656</v>
      </c>
      <c r="E34" s="63" t="s">
        <v>50</v>
      </c>
    </row>
    <row r="35" spans="1:5" ht="24" customHeight="1">
      <c r="A35" s="68" t="s">
        <v>93</v>
      </c>
      <c r="B35" s="69">
        <f>SUM(B36:B45)</f>
        <v>4524.4901</v>
      </c>
      <c r="C35" s="69">
        <f>SUM(C36:C45)</f>
        <v>4355.3712735000008</v>
      </c>
      <c r="D35" s="70">
        <f t="shared" si="0"/>
        <v>96.262146169797134</v>
      </c>
      <c r="E35" s="70" t="s">
        <v>50</v>
      </c>
    </row>
    <row r="36" spans="1:5" ht="24" customHeight="1">
      <c r="A36" s="61" t="s">
        <v>94</v>
      </c>
      <c r="B36" s="62">
        <v>82.8</v>
      </c>
      <c r="C36" s="62">
        <v>72.462242340000003</v>
      </c>
      <c r="D36" s="63">
        <f t="shared" si="0"/>
        <v>87.51478543478261</v>
      </c>
      <c r="E36" s="63" t="s">
        <v>50</v>
      </c>
    </row>
    <row r="37" spans="1:5" ht="24" customHeight="1">
      <c r="A37" s="61" t="s">
        <v>95</v>
      </c>
      <c r="B37" s="62">
        <v>627.5</v>
      </c>
      <c r="C37" s="62">
        <v>600.44875174000003</v>
      </c>
      <c r="D37" s="63">
        <f t="shared" si="0"/>
        <v>95.689044101992039</v>
      </c>
      <c r="E37" s="63" t="s">
        <v>50</v>
      </c>
    </row>
    <row r="38" spans="1:5" ht="24" customHeight="1">
      <c r="A38" s="61" t="s">
        <v>96</v>
      </c>
      <c r="B38" s="62">
        <v>443.06599999999997</v>
      </c>
      <c r="C38" s="62">
        <v>473.95844950999992</v>
      </c>
      <c r="D38" s="63">
        <f t="shared" si="0"/>
        <v>106.97242611935917</v>
      </c>
      <c r="E38" s="63" t="s">
        <v>50</v>
      </c>
    </row>
    <row r="39" spans="1:5" ht="24" customHeight="1">
      <c r="A39" s="61" t="s">
        <v>97</v>
      </c>
      <c r="B39" s="62">
        <v>229.7</v>
      </c>
      <c r="C39" s="62">
        <v>207.06576799999999</v>
      </c>
      <c r="D39" s="63">
        <f t="shared" si="0"/>
        <v>90.146176752285584</v>
      </c>
      <c r="E39" s="63" t="s">
        <v>50</v>
      </c>
    </row>
    <row r="40" spans="1:5" ht="24" customHeight="1">
      <c r="A40" s="61" t="s">
        <v>98</v>
      </c>
      <c r="B40" s="62">
        <v>135.69999999999999</v>
      </c>
      <c r="C40" s="62">
        <v>133.79488860999999</v>
      </c>
      <c r="D40" s="63">
        <f t="shared" si="0"/>
        <v>98.596085932203394</v>
      </c>
      <c r="E40" s="63" t="s">
        <v>50</v>
      </c>
    </row>
    <row r="41" spans="1:5" ht="24" customHeight="1">
      <c r="A41" s="61" t="s">
        <v>99</v>
      </c>
      <c r="B41" s="62">
        <v>398.36</v>
      </c>
      <c r="C41" s="62">
        <v>392.83317295000001</v>
      </c>
      <c r="D41" s="63">
        <f t="shared" si="0"/>
        <v>98.612604917662424</v>
      </c>
      <c r="E41" s="63" t="s">
        <v>50</v>
      </c>
    </row>
    <row r="42" spans="1:5" ht="24" customHeight="1">
      <c r="A42" s="61" t="s">
        <v>100</v>
      </c>
      <c r="B42" s="62">
        <v>1302.7365</v>
      </c>
      <c r="C42" s="62">
        <v>1299.6910481200002</v>
      </c>
      <c r="D42" s="63">
        <f t="shared" si="0"/>
        <v>99.766226563852342</v>
      </c>
      <c r="E42" s="63" t="s">
        <v>50</v>
      </c>
    </row>
    <row r="43" spans="1:5" ht="24" customHeight="1">
      <c r="A43" s="61" t="s">
        <v>101</v>
      </c>
      <c r="B43" s="62">
        <v>210.7295</v>
      </c>
      <c r="C43" s="62">
        <v>208.57994413000003</v>
      </c>
      <c r="D43" s="63">
        <f t="shared" si="0"/>
        <v>98.979945441905386</v>
      </c>
      <c r="E43" s="63" t="s">
        <v>50</v>
      </c>
    </row>
    <row r="44" spans="1:5" ht="24" customHeight="1">
      <c r="A44" s="61" t="s">
        <v>102</v>
      </c>
      <c r="B44" s="62">
        <v>908.8981</v>
      </c>
      <c r="C44" s="62">
        <v>792.65833699999996</v>
      </c>
      <c r="D44" s="63">
        <f t="shared" si="0"/>
        <v>87.210913632672344</v>
      </c>
      <c r="E44" s="63" t="s">
        <v>50</v>
      </c>
    </row>
    <row r="45" spans="1:5" ht="24" customHeight="1">
      <c r="A45" s="61" t="s">
        <v>103</v>
      </c>
      <c r="B45" s="62">
        <v>185</v>
      </c>
      <c r="C45" s="62">
        <v>173.87867109999999</v>
      </c>
      <c r="D45" s="63">
        <f t="shared" si="0"/>
        <v>93.988470864864865</v>
      </c>
      <c r="E45" s="63" t="s">
        <v>50</v>
      </c>
    </row>
    <row r="46" spans="1:5" ht="26.25" customHeight="1">
      <c r="A46" s="58" t="s">
        <v>21</v>
      </c>
      <c r="B46" s="59">
        <f>+B47</f>
        <v>737.60209999999995</v>
      </c>
      <c r="C46" s="59">
        <f>+C47</f>
        <v>396.67907256000001</v>
      </c>
      <c r="D46" s="60">
        <f t="shared" si="0"/>
        <v>53.779547612459353</v>
      </c>
      <c r="E46" s="60" t="s">
        <v>50</v>
      </c>
    </row>
    <row r="47" spans="1:5" ht="26.25" customHeight="1">
      <c r="A47" s="67" t="s">
        <v>104</v>
      </c>
      <c r="B47" s="62">
        <v>737.60209999999995</v>
      </c>
      <c r="C47" s="62">
        <v>396.67907256000001</v>
      </c>
      <c r="D47" s="63">
        <f t="shared" si="0"/>
        <v>53.779547612459353</v>
      </c>
      <c r="E47" s="63" t="s">
        <v>50</v>
      </c>
    </row>
    <row r="48" spans="1:5" ht="26.25" customHeight="1">
      <c r="A48" s="55" t="s">
        <v>3</v>
      </c>
      <c r="B48" s="56">
        <f>+B46+B26+B24+B22+B8+B6</f>
        <v>47108.914599999996</v>
      </c>
      <c r="C48" s="56">
        <f>+C46+C26+C24+C22+C8+C6</f>
        <v>42606.646312659999</v>
      </c>
      <c r="D48" s="57">
        <f>+C48/B48*100</f>
        <v>90.442852853714456</v>
      </c>
      <c r="E48" s="57" t="s">
        <v>50</v>
      </c>
    </row>
    <row r="50" spans="2:2">
      <c r="B50" s="43"/>
    </row>
  </sheetData>
  <mergeCells count="4">
    <mergeCell ref="A1:D1"/>
    <mergeCell ref="C2:D2"/>
    <mergeCell ref="A3:A5"/>
    <mergeCell ref="E3:E5"/>
  </mergeCells>
  <printOptions horizontalCentered="1"/>
  <pageMargins left="0.23622047244094491" right="0.15748031496062992" top="0.35433070866141736" bottom="0.31496062992125984" header="0.27559055118110237" footer="0.19685039370078741"/>
  <pageSetup paperSize="9" scale="75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แผนและผลการดำเนินงาน</vt:lpstr>
      <vt:lpstr>แผนและผลการใช้จ่ายงบประมาณ</vt:lpstr>
      <vt:lpstr>แผนและผลการใช้จ่ายงบประมาณ!Print_Titles</vt:lpstr>
      <vt:lpstr>แผนและผลการดำเนินงาน!Print_Titles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WIN</cp:lastModifiedBy>
  <cp:lastPrinted>2024-04-26T09:13:02Z</cp:lastPrinted>
  <dcterms:created xsi:type="dcterms:W3CDTF">2020-07-16T07:19:53Z</dcterms:created>
  <dcterms:modified xsi:type="dcterms:W3CDTF">2024-04-26T09:14:25Z</dcterms:modified>
</cp:coreProperties>
</file>